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Phases" state="visible" r:id="rId5"/>
    <sheet sheetId="3" name="Tasks" state="visible" r:id="rId6"/>
    <sheet sheetId="4" name="Dashboard" state="visible" r:id="rId7"/>
  </sheets>
  <calcPr calcId="171027" fullCalcOnLoad="1"/>
</workbook>
</file>

<file path=xl/sharedStrings.xml><?xml version="1.0" encoding="utf-8"?>
<sst xmlns="http://schemas.openxmlformats.org/spreadsheetml/2006/main" count="164" uniqueCount="123">
  <si>
    <t>ERP Implementation Project Plan Template</t>
  </si>
  <si>
    <t>Purpose</t>
  </si>
  <si>
    <t>Plan a Dynamics 365 rollout by phase and task. Replace the synthetic sample with your own.</t>
  </si>
  <si>
    <t>Clean-room disclosure</t>
  </si>
  <si>
    <t>Clean-room disclosure: every formula, layout, instruction, and sample figure in this workbook was authored from scratch for Dynamics 365 Group. No vendor workbook, template, branding, or dataset was used. All figures are synthetic.</t>
  </si>
  <si>
    <t>What’s in this workbook</t>
  </si>
  <si>
    <t>Phases</t>
  </si>
  <si>
    <t>Phase register and rollups.</t>
  </si>
  <si>
    <t>Tasks</t>
  </si>
  <si>
    <t>One row per task.</t>
  </si>
  <si>
    <t>Dashboard</t>
  </si>
  <si>
    <t>Status date and headline numbers.</t>
  </si>
  <si>
    <t>How to use this workbook</t>
  </si>
  <si>
    <t>1. Enable Editing if Excel opens in Protected View.</t>
  </si>
  <si>
    <t>2. Set phases and budgets on Phases.</t>
  </si>
  <si>
    <t>3. Replace the tasks on Tasks.</t>
  </si>
  <si>
    <t>4. Set the status date on Dashboard.</t>
  </si>
  <si>
    <t>5. Record the business approval (who and when) before cutover starts on T-11.</t>
  </si>
  <si>
    <t>6. A row with a missing, reversed or out-of-range date (use 1950 to 2099) shows Check dates, and percent complete shows Check dates until you fix it.</t>
  </si>
  <si>
    <t>7. Fix every Row check that is not OK. Every task needs a unique Task ID, a listed Phase ID, costs of 0 or more and a percent complete from 0% to 100%. Type 0 for no cost, because a blank is treated as missing.</t>
  </si>
  <si>
    <t>8. Phase % complete, phase Budget remaining, Overall % complete, Budget remaining, Budget used, Late tasks and Dependency conflicts stop on Check data or Check dates until Data check on Dashboard reads OK.</t>
  </si>
  <si>
    <t>Colour legend</t>
  </si>
  <si>
    <t/>
  </si>
  <si>
    <t>Input — enter or edit your own data here</t>
  </si>
  <si>
    <t>Calculated — formula-driven, please do not overwrite</t>
  </si>
  <si>
    <t>Output — key result for reporting and dashboards</t>
  </si>
  <si>
    <t>Using this workbook in Google Sheets</t>
  </si>
  <si>
    <t>To use this workbook in Google Sheets: choose File &gt; Import &gt; Upload and pick Insert new sheet(s). Formatting can differ, so check the results, dropdowns and colours after import.</t>
  </si>
  <si>
    <t>Limitations</t>
  </si>
  <si>
    <t>Tasks holds up to 299 rows and Phases up to 49.</t>
  </si>
  <si>
    <t>Free template from Dynamics 365 Group: more free Dynamics 365 tools and templates →</t>
  </si>
  <si>
    <t>Phase ID</t>
  </si>
  <si>
    <t>Phase</t>
  </si>
  <si>
    <t>Budget</t>
  </si>
  <si>
    <t>Planned cost</t>
  </si>
  <si>
    <t>Actual cost</t>
  </si>
  <si>
    <t>% complete</t>
  </si>
  <si>
    <t>Budget remaining</t>
  </si>
  <si>
    <t>Row check</t>
  </si>
  <si>
    <t>PH1</t>
  </si>
  <si>
    <t>Mobilize</t>
  </si>
  <si>
    <t>PH2</t>
  </si>
  <si>
    <t>Design</t>
  </si>
  <si>
    <t>PH3</t>
  </si>
  <si>
    <t>Build</t>
  </si>
  <si>
    <t>PH4</t>
  </si>
  <si>
    <t>Data migration</t>
  </si>
  <si>
    <t>PH5</t>
  </si>
  <si>
    <t>Testing</t>
  </si>
  <si>
    <t>PH6</t>
  </si>
  <si>
    <t>Deploy and hypercare</t>
  </si>
  <si>
    <t>Task ID</t>
  </si>
  <si>
    <t>Task</t>
  </si>
  <si>
    <t>Owner</t>
  </si>
  <si>
    <t>Start</t>
  </si>
  <si>
    <t>Finish</t>
  </si>
  <si>
    <t>Predecessor</t>
  </si>
  <si>
    <t>Duration days</t>
  </si>
  <si>
    <t>Earned days</t>
  </si>
  <si>
    <t>Status</t>
  </si>
  <si>
    <t>Dependency</t>
  </si>
  <si>
    <t>T-01</t>
  </si>
  <si>
    <t>Project charter and governance</t>
  </si>
  <si>
    <t>Sponsor</t>
  </si>
  <si>
    <t>T-02</t>
  </si>
  <si>
    <t>Environment and tenant setup</t>
  </si>
  <si>
    <t>Partner</t>
  </si>
  <si>
    <t>T-03</t>
  </si>
  <si>
    <t>Fit-gap workshops</t>
  </si>
  <si>
    <t>T-04</t>
  </si>
  <si>
    <t>Solution design sign-off</t>
  </si>
  <si>
    <t>T-05</t>
  </si>
  <si>
    <t>Configuration sprints</t>
  </si>
  <si>
    <t>T-06</t>
  </si>
  <si>
    <t>Integrations and extensions</t>
  </si>
  <si>
    <t>T-07</t>
  </si>
  <si>
    <t>Data mapping and cleansing</t>
  </si>
  <si>
    <t>Data lead</t>
  </si>
  <si>
    <t>T-08</t>
  </si>
  <si>
    <t>Mock data loads</t>
  </si>
  <si>
    <t>T-09</t>
  </si>
  <si>
    <t>System and integration testing</t>
  </si>
  <si>
    <t>Test lead</t>
  </si>
  <si>
    <t>T-10</t>
  </si>
  <si>
    <t>UAT and user training</t>
  </si>
  <si>
    <t>Business leads</t>
  </si>
  <si>
    <t>T-11</t>
  </si>
  <si>
    <t>Readiness review and cutover</t>
  </si>
  <si>
    <t>T-12</t>
  </si>
  <si>
    <t>Hypercare</t>
  </si>
  <si>
    <t>Support lead</t>
  </si>
  <si>
    <t>Status date</t>
  </si>
  <si>
    <t>Overall % complete</t>
  </si>
  <si>
    <t>Earned days over task days; stops until Data check reads OK.</t>
  </si>
  <si>
    <t>Total budget</t>
  </si>
  <si>
    <t>Sum of phase budgets.</t>
  </si>
  <si>
    <t>Actual cost to date</t>
  </si>
  <si>
    <t>Sum of actual cost on rows with a Task ID.</t>
  </si>
  <si>
    <t>Budget less actual; stops until Data check reads OK.</t>
  </si>
  <si>
    <t>Budget used</t>
  </si>
  <si>
    <t>Actual over budget; n/a with no budget.</t>
  </si>
  <si>
    <t>Late tasks</t>
  </si>
  <si>
    <t>Past finish and not done; stops until Data check reads OK.</t>
  </si>
  <si>
    <t>Dependency conflicts</t>
  </si>
  <si>
    <t>Starts before predecessor finishes; stops until Data check reads OK.</t>
  </si>
  <si>
    <t>Phases row 3.</t>
  </si>
  <si>
    <t>Task days</t>
  </si>
  <si>
    <t>Sum of duration days.</t>
  </si>
  <si>
    <t>Sum of earned days.</t>
  </si>
  <si>
    <t>Date problems</t>
  </si>
  <si>
    <t>Tasks with a missing, reversed or out-of-range date.</t>
  </si>
  <si>
    <t>Task rows to check</t>
  </si>
  <si>
    <t>A row with no Task ID, a shared ID, or a missing or out-of-range cost or percent.</t>
  </si>
  <si>
    <t>Tasks with no phase</t>
  </si>
  <si>
    <t>Tasks no phase rollup can see: a blank or unlisted Phase ID.</t>
  </si>
  <si>
    <t>Phase rows to check</t>
  </si>
  <si>
    <t>A phase with no ID, a shared ID, or a missing or out-of-range budget.</t>
  </si>
  <si>
    <t>Predecessors to check</t>
  </si>
  <si>
    <t>A predecessor that matches no Task ID, or more than one.</t>
  </si>
  <si>
    <t>Status date missing</t>
  </si>
  <si>
    <t>The status date is blank, is not a date, or falls outside 1950 to 2099.</t>
  </si>
  <si>
    <t>Data check</t>
  </si>
  <si>
    <t>Do not rely on progress, budget or status until this reads 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</si>
</sst>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
    <numFmt numFmtId="165" formatCode="0.0%"/>
    <numFmt numFmtId="166" formatCode="yyyy-mm-dd"/>
    <numFmt numFmtId="167" formatCode="0.0"/>
  </numFmts>
  <fonts count="8" x14ac:knownFonts="1">
    <font>
      <color theme="1"/>
      <family val="2"/>
      <scheme val="minor"/>
      <sz val="11"/>
      <name val="Calibri"/>
    </font>
    <font>
      <b/>
      <sz val="16"/>
    </font>
    <font>
      <b/>
      <sz val="12"/>
    </font>
    <font>
      <i/>
    </font>
    <font>
      <b/>
    </font>
    <font>
      <b/>
      <u/>
      <color rgb="FF1155CC"/>
      <sz val="13"/>
    </font>
    <font>
      <b/>
      <color rgb="FFFFFFFF"/>
    </font>
    <font>
      <b/>
      <u/>
      <color rgb="FF1155CC"/>
      <sz val="12"/>
    </font>
  </fonts>
  <fills count="6">
    <fill>
      <patternFill patternType="none"/>
    </fill>
    <fill>
      <patternFill patternType="gray125"/>
    </fill>
    <fill>
      <patternFill patternType="solid">
        <fgColor rgb="FFDCE6F1"/>
      </patternFill>
    </fill>
    <fill>
      <patternFill patternType="solid">
        <fgColor rgb="FFFFF2CC"/>
      </patternFill>
    </fill>
    <fill>
      <patternFill patternType="solid">
        <fgColor rgb="FFD9EAD3"/>
      </patternFill>
    </fill>
    <fill>
      <patternFill patternType="solid">
        <fgColor rgb="FF44546A"/>
      </patternFill>
    </fill>
  </fills>
  <borders count="2">
    <border>
      <left/>
      <right/>
      <top/>
      <bottom/>
      <diagonal/>
    </border>
    <border>
      <left style="thin">
        <color rgb="FFB7B7B7"/>
      </left>
      <right style="thin">
        <color rgb="FFB7B7B7"/>
      </right>
      <top style="thin">
        <color rgb="FFB7B7B7"/>
      </top>
      <bottom style="thin">
        <color rgb="FFB7B7B7"/>
      </bottom>
      <diagonal/>
    </border>
  </borders>
  <cellStyleXfs count="1">
    <xf numFmtId="0" fontId="0" fillId="0" borderId="0"/>
  </cellStyleXfs>
  <cellXfs count="33">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0" fillId="2" borderId="1" xfId="0" applyFill="1" applyBorder="1" applyAlignment="1">
      <alignment vertical="top" wrapText="1"/>
    </xf>
    <xf numFmtId="0" fontId="0" fillId="0" borderId="0" xfId="0" applyAlignment="1">
      <alignment vertical="center" wrapText="1"/>
    </xf>
    <xf numFmtId="0" fontId="0" fillId="3" borderId="1" xfId="0" applyFill="1" applyBorder="1" applyAlignment="1">
      <alignment vertical="top" wrapText="1"/>
    </xf>
    <xf numFmtId="0" fontId="0" fillId="4" borderId="1" xfId="0" applyFill="1" applyBorder="1" applyAlignment="1">
      <alignment vertical="top" wrapText="1"/>
    </xf>
    <xf numFmtId="0" fontId="5" fillId="4" borderId="0" xfId="0" applyFont="1" applyFill="1" applyAlignment="1">
      <alignment horizontal="center" vertical="center" wrapText="1"/>
    </xf>
    <xf numFmtId="0" fontId="6" fillId="5" borderId="1" xfId="0" applyFont="1" applyFill="1" applyBorder="1" applyAlignment="1">
      <alignment horizontal="center" vertical="center" wrapText="1"/>
    </xf>
    <xf numFmtId="0" fontId="0" fillId="2" borderId="1" xfId="0" applyFill="1" applyBorder="1" applyAlignment="1">
      <alignment horizontal="center" vertical="center"/>
    </xf>
    <xf numFmtId="0" fontId="0" fillId="2" borderId="1" xfId="0" applyFill="1" applyBorder="1" applyAlignment="1">
      <alignment horizontal="left" vertical="center"/>
    </xf>
    <xf numFmtId="164" fontId="0" fillId="2" borderId="1" xfId="0" applyNumberFormat="1" applyFill="1" applyBorder="1" applyAlignment="1">
      <alignment horizontal="center" vertical="center"/>
    </xf>
    <xf numFmtId="164" fontId="0" fillId="3" borderId="1" xfId="0" applyNumberFormat="1" applyFill="1" applyBorder="1" applyAlignment="1">
      <alignment horizontal="center" vertical="center"/>
    </xf>
    <xf numFmtId="165" fontId="0" fillId="3" borderId="1" xfId="0" applyNumberFormat="1" applyFill="1" applyBorder="1" applyAlignment="1">
      <alignment horizontal="center" vertical="center"/>
    </xf>
    <xf numFmtId="0" fontId="4" fillId="3" borderId="1" xfId="0" applyFont="1" applyFill="1" applyBorder="1" applyAlignment="1">
      <alignment horizontal="center" vertical="center"/>
    </xf>
    <xf numFmtId="166" fontId="0" fillId="2" borderId="1" xfId="0" applyNumberFormat="1" applyFill="1" applyBorder="1" applyAlignment="1">
      <alignment horizontal="center" vertical="center"/>
    </xf>
    <xf numFmtId="9" fontId="0" fillId="2" borderId="1" xfId="0" applyNumberFormat="1" applyFill="1" applyBorder="1" applyAlignment="1">
      <alignment horizontal="center" vertical="center"/>
    </xf>
    <xf numFmtId="1" fontId="0" fillId="3" borderId="1" xfId="0" applyNumberFormat="1" applyFill="1" applyBorder="1" applyAlignment="1">
      <alignment horizontal="center" vertical="center"/>
    </xf>
    <xf numFmtId="167" fontId="0" fillId="3" borderId="1" xfId="0" applyNumberFormat="1" applyFill="1" applyBorder="1" applyAlignment="1">
      <alignment horizontal="center" vertical="center"/>
    </xf>
    <xf numFmtId="0" fontId="1" fillId="0" borderId="0" xfId="0" applyFont="1"/>
    <xf numFmtId="0" fontId="4" fillId="0" borderId="0" xfId="0" applyFont="1"/>
    <xf numFmtId="166" fontId="4" fillId="2" borderId="1" xfId="0" applyNumberFormat="1" applyFont="1" applyFill="1" applyBorder="1" applyAlignment="1">
      <alignment horizontal="center" vertical="center"/>
    </xf>
    <xf numFmtId="0" fontId="4" fillId="0" borderId="1" xfId="0" applyFont="1" applyBorder="1" applyAlignment="1">
      <alignment vertical="center"/>
    </xf>
    <xf numFmtId="165" fontId="4" fillId="4" borderId="1" xfId="0" applyNumberFormat="1" applyFont="1" applyFill="1" applyBorder="1" applyAlignment="1">
      <alignment horizontal="center" vertical="center"/>
    </xf>
    <xf numFmtId="0" fontId="0" fillId="0" borderId="1" xfId="0" applyBorder="1" applyAlignment="1">
      <alignment vertical="center"/>
    </xf>
    <xf numFmtId="164" fontId="4" fillId="4" borderId="1" xfId="0" applyNumberFormat="1" applyFont="1" applyFill="1" applyBorder="1" applyAlignment="1">
      <alignment horizontal="center" vertical="center"/>
    </xf>
    <xf numFmtId="3" fontId="4" fillId="4" borderId="1" xfId="0" applyNumberFormat="1" applyFont="1" applyFill="1" applyBorder="1" applyAlignment="1">
      <alignment horizontal="center" vertical="center"/>
    </xf>
    <xf numFmtId="167" fontId="4" fillId="4" borderId="1" xfId="0" applyNumberFormat="1" applyFont="1" applyFill="1" applyBorder="1" applyAlignment="1">
      <alignment horizontal="center" vertical="center"/>
    </xf>
    <xf numFmtId="0" fontId="4" fillId="4" borderId="1" xfId="0" applyFont="1" applyFill="1" applyBorder="1" applyAlignment="1">
      <alignment horizontal="center" vertical="center"/>
    </xf>
    <xf numFmtId="0" fontId="7" fillId="4" borderId="0" xfId="0" applyFont="1" applyFill="1" applyAlignment="1">
      <alignment horizontal="center" vertical="center" wrapText="1"/>
    </xf>
  </cellXfs>
  <cellStyles count="1">
    <cellStyle name="Normal" xfId="0" builtinId="0"/>
  </cellStyles>
  <dxfs count="26">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9C0006"/>
      </font>
      <fill>
        <patternFill patternType="solid">
          <bgColor rgb="FFF4C7C3"/>
        </patternFill>
      </fill>
    </dxf>
    <dxf>
      <font>
        <b/>
        <color rgb="FF7F6000"/>
      </font>
      <fill>
        <patternFill patternType="solid">
          <bgColor rgb="FFFFE599"/>
        </patternFill>
      </fill>
    </dxf>
    <dxf>
      <font>
        <b/>
        <color rgb="FF274E13"/>
      </font>
      <fill>
        <patternFill patternType="solid">
          <bgColor rgb="FFD9EAD3"/>
        </patternFill>
      </fill>
    </dxf>
    <dxf>
      <font>
        <b/>
        <color rgb="FF9C0006"/>
      </font>
      <fill>
        <patternFill patternType="solid">
          <bgColor rgb="FFF4C7C3"/>
        </patternFill>
      </fill>
    </dxf>
    <dxf>
      <font>
        <b/>
        <color rgb="FF9C0006"/>
      </font>
      <fill>
        <patternFill patternType="solid">
          <bgColor rgb="FFF4C7C3"/>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9C0006"/>
      </font>
      <fill>
        <patternFill patternType="solid">
          <bgColor rgb="FFF4C7C3"/>
        </patternFill>
      </fill>
    </dxf>
    <dxf>
      <font>
        <b/>
        <color rgb="FF7F6000"/>
      </font>
      <fill>
        <patternFill patternType="solid">
          <bgColor rgb="FFFFE599"/>
        </patternFill>
      </fill>
    </dxf>
    <dxf>
      <font>
        <b/>
        <color rgb="FF7F6000"/>
      </font>
      <fill>
        <patternFill patternType="solid">
          <bgColor rgb="FFFFE599"/>
        </patternFill>
      </fill>
    </dxf>
    <dxf>
      <font>
        <b/>
        <color rgb="FF9C0006"/>
      </font>
      <fill>
        <patternFill patternType="solid">
          <bgColor rgb="FFF4C7C3"/>
        </patternFill>
      </fill>
    </dxf>
    <dxf>
      <font>
        <b/>
        <color rgb="FF9C0006"/>
      </font>
      <fill>
        <patternFill patternType="solid">
          <bgColor rgb="FFF4C7C3"/>
        </patternFill>
      </fill>
    </dxf>
    <dxf>
      <font>
        <b/>
        <color rgb="FF9C0006"/>
      </font>
      <fill>
        <patternFill patternType="solid">
          <bgColor rgb="FFF4C7C3"/>
        </patternFill>
      </fill>
    </dxf>
    <dxf>
      <font>
        <b/>
        <color rgb="FF9C0006"/>
      </font>
      <fill>
        <patternFill patternType="solid">
          <bgColor rgb="FFF4C7C3"/>
        </patternFill>
      </fill>
    </dxf>
    <dxf>
      <font>
        <b/>
        <color rgb="FF9C0006"/>
      </font>
      <fill>
        <patternFill patternType="solid">
          <bgColor rgb="FFF4C7C3"/>
        </patternFill>
      </fill>
    </dxf>
    <dxf>
      <font>
        <b/>
        <color rgb="FF9C0006"/>
      </font>
      <fill>
        <patternFill patternType="solid">
          <bgColor rgb="FFF4C7C3"/>
        </patternFill>
      </fill>
    </dxf>
    <dxf>
      <font>
        <b/>
        <color rgb="FF9C0006"/>
      </font>
      <fill>
        <patternFill patternType="solid">
          <bgColor rgb="FFF4C7C3"/>
        </patternFill>
      </fill>
    </dxf>
    <dxf>
      <font>
        <b/>
        <color rgb="FF9C0006"/>
      </font>
      <fill>
        <patternFill patternType="solid">
          <bgColor rgb="FFF4C7C3"/>
        </patternFill>
      </fill>
    </dxf>
    <dxf>
      <font>
        <b/>
        <color rgb="FF9C0006"/>
      </font>
      <fill>
        <patternFill patternType="solid">
          <bgColor rgb="FFF4C7C3"/>
        </patternFill>
      </fill>
    </dxf>
    <dxf>
      <font>
        <b/>
        <color rgb="FF274E13"/>
      </font>
      <fill>
        <patternFill patternType="solid">
          <bgColor rgb="FFD9EAD3"/>
        </patternFill>
      </fill>
    </dxf>
    <dxf>
      <font>
        <b/>
        <color rgb="FF9C0006"/>
      </font>
      <fill>
        <patternFill patternType="solid">
          <bgColor rgb="FFF4C7C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ynamics365group.com/tools?utm_source=workbook&amp;utm_medium=in-file-cta&amp;utm_campaign=erp-implementation-project-plan-template"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dynamics365group.com/tools?utm_source=workbook&amp;utm_medium=in-file-cta&amp;utm_campaign=erp-implementation-project-plan-templ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workbookViewId="0" showGridLines="0"/>
  </sheetViews>
  <sheetFormatPr defaultRowHeight="15" outlineLevelRow="0" outlineLevelCol="0" x14ac:dyDescent="55"/>
  <cols>
    <col min="1" max="6" width="22" customWidth="1"/>
  </cols>
  <sheetData>
    <row r="1" spans="1:6" x14ac:dyDescent="0.25">
      <c r="A1" s="1" t="s">
        <v>0</v>
      </c>
      <c r="B1" s="1"/>
      <c r="C1" s="1"/>
      <c r="D1" s="1"/>
      <c r="E1" s="1"/>
      <c r="F1" s="1"/>
    </row>
    <row r="2" spans="1:6" x14ac:dyDescent="0.25">
      <c r="A2" s="2"/>
      <c r="B2" s="2"/>
      <c r="C2" s="2"/>
      <c r="D2" s="2"/>
      <c r="E2" s="2"/>
      <c r="F2" s="2"/>
    </row>
    <row r="3" spans="1:6" x14ac:dyDescent="0.25">
      <c r="A3" s="3" t="s">
        <v>1</v>
      </c>
      <c r="B3" s="3"/>
      <c r="C3" s="3"/>
      <c r="D3" s="3"/>
      <c r="E3" s="3"/>
      <c r="F3" s="3"/>
    </row>
    <row r="4" ht="30" customHeight="1" spans="1:6" x14ac:dyDescent="0.25">
      <c r="A4" s="2" t="s">
        <v>2</v>
      </c>
      <c r="B4" s="2"/>
      <c r="C4" s="2"/>
      <c r="D4" s="2"/>
      <c r="E4" s="2"/>
      <c r="F4" s="2"/>
    </row>
    <row r="5" spans="1:6" x14ac:dyDescent="0.25">
      <c r="A5" s="2"/>
      <c r="B5" s="2"/>
      <c r="C5" s="2"/>
      <c r="D5" s="2"/>
      <c r="E5" s="2"/>
      <c r="F5" s="2"/>
    </row>
    <row r="6" spans="1:6" x14ac:dyDescent="0.25">
      <c r="A6" s="3" t="s">
        <v>3</v>
      </c>
      <c r="B6" s="3"/>
      <c r="C6" s="3"/>
      <c r="D6" s="3"/>
      <c r="E6" s="3"/>
      <c r="F6" s="3"/>
    </row>
    <row r="7" ht="30" customHeight="1" spans="1:6" x14ac:dyDescent="0.25">
      <c r="A7" s="4" t="s">
        <v>4</v>
      </c>
      <c r="B7" s="4"/>
      <c r="C7" s="4"/>
      <c r="D7" s="4"/>
      <c r="E7" s="4"/>
      <c r="F7" s="4"/>
    </row>
    <row r="8" spans="1:6" x14ac:dyDescent="0.25">
      <c r="A8" s="2"/>
      <c r="B8" s="2"/>
      <c r="C8" s="2"/>
      <c r="D8" s="2"/>
      <c r="E8" s="2"/>
      <c r="F8" s="2"/>
    </row>
    <row r="9" spans="1:6" x14ac:dyDescent="0.25">
      <c r="A9" s="3" t="s">
        <v>5</v>
      </c>
      <c r="B9" s="3"/>
      <c r="C9" s="3"/>
      <c r="D9" s="3"/>
      <c r="E9" s="3"/>
      <c r="F9" s="3"/>
    </row>
    <row r="10" ht="30" customHeight="1" spans="1:6" x14ac:dyDescent="0.25">
      <c r="A10" s="5" t="s">
        <v>6</v>
      </c>
      <c r="B10" s="5"/>
      <c r="C10" s="2" t="s">
        <v>7</v>
      </c>
      <c r="D10" s="2"/>
      <c r="E10" s="2"/>
      <c r="F10" s="2"/>
    </row>
    <row r="11" ht="30" customHeight="1" spans="1:6" x14ac:dyDescent="0.25">
      <c r="A11" s="5" t="s">
        <v>8</v>
      </c>
      <c r="B11" s="5"/>
      <c r="C11" s="2" t="s">
        <v>9</v>
      </c>
      <c r="D11" s="2"/>
      <c r="E11" s="2"/>
      <c r="F11" s="2"/>
    </row>
    <row r="12" ht="30" customHeight="1" spans="1:6" x14ac:dyDescent="0.25">
      <c r="A12" s="5" t="s">
        <v>10</v>
      </c>
      <c r="B12" s="5"/>
      <c r="C12" s="2" t="s">
        <v>11</v>
      </c>
      <c r="D12" s="2"/>
      <c r="E12" s="2"/>
      <c r="F12" s="2"/>
    </row>
    <row r="13" spans="1:6" x14ac:dyDescent="0.25">
      <c r="A13" s="2"/>
      <c r="B13" s="2"/>
      <c r="C13" s="2"/>
      <c r="D13" s="2"/>
      <c r="E13" s="2"/>
      <c r="F13" s="2"/>
    </row>
    <row r="14" spans="1:6" x14ac:dyDescent="0.25">
      <c r="A14" s="3" t="s">
        <v>12</v>
      </c>
      <c r="B14" s="3"/>
      <c r="C14" s="3"/>
      <c r="D14" s="3"/>
      <c r="E14" s="3"/>
      <c r="F14" s="3"/>
    </row>
    <row r="15" ht="30" customHeight="1" spans="1:6" x14ac:dyDescent="0.25">
      <c r="A15" s="2" t="s">
        <v>13</v>
      </c>
      <c r="B15" s="2"/>
      <c r="C15" s="2"/>
      <c r="D15" s="2"/>
      <c r="E15" s="2"/>
      <c r="F15" s="2"/>
    </row>
    <row r="16" ht="30" customHeight="1" spans="1:6" x14ac:dyDescent="0.25">
      <c r="A16" s="2" t="s">
        <v>14</v>
      </c>
      <c r="B16" s="2"/>
      <c r="C16" s="2"/>
      <c r="D16" s="2"/>
      <c r="E16" s="2"/>
      <c r="F16" s="2"/>
    </row>
    <row r="17" ht="30" customHeight="1" spans="1:6" x14ac:dyDescent="0.25">
      <c r="A17" s="2" t="s">
        <v>15</v>
      </c>
      <c r="B17" s="2"/>
      <c r="C17" s="2"/>
      <c r="D17" s="2"/>
      <c r="E17" s="2"/>
      <c r="F17" s="2"/>
    </row>
    <row r="18" ht="30" customHeight="1" spans="1:6" x14ac:dyDescent="0.25">
      <c r="A18" s="2" t="s">
        <v>16</v>
      </c>
      <c r="B18" s="2"/>
      <c r="C18" s="2"/>
      <c r="D18" s="2"/>
      <c r="E18" s="2"/>
      <c r="F18" s="2"/>
    </row>
    <row r="19" ht="30" customHeight="1" spans="1:6" x14ac:dyDescent="0.25">
      <c r="A19" s="2" t="s">
        <v>17</v>
      </c>
      <c r="B19" s="2"/>
      <c r="C19" s="2"/>
      <c r="D19" s="2"/>
      <c r="E19" s="2"/>
      <c r="F19" s="2"/>
    </row>
    <row r="20" ht="30" customHeight="1" spans="1:6" x14ac:dyDescent="0.25">
      <c r="A20" s="2" t="s">
        <v>18</v>
      </c>
      <c r="B20" s="2"/>
      <c r="C20" s="2"/>
      <c r="D20" s="2"/>
      <c r="E20" s="2"/>
      <c r="F20" s="2"/>
    </row>
    <row r="21" ht="30" customHeight="1" spans="1:6" x14ac:dyDescent="0.25">
      <c r="A21" s="2" t="s">
        <v>19</v>
      </c>
      <c r="B21" s="2"/>
      <c r="C21" s="2"/>
      <c r="D21" s="2"/>
      <c r="E21" s="2"/>
      <c r="F21" s="2"/>
    </row>
    <row r="22" ht="30" customHeight="1" spans="1:6" x14ac:dyDescent="0.25">
      <c r="A22" s="2" t="s">
        <v>20</v>
      </c>
      <c r="B22" s="2"/>
      <c r="C22" s="2"/>
      <c r="D22" s="2"/>
      <c r="E22" s="2"/>
      <c r="F22" s="2"/>
    </row>
    <row r="23" spans="1:6" x14ac:dyDescent="0.25">
      <c r="A23" s="2"/>
      <c r="B23" s="2"/>
      <c r="C23" s="2"/>
      <c r="D23" s="2"/>
      <c r="E23" s="2"/>
      <c r="F23" s="2"/>
    </row>
    <row r="24" spans="1:6" x14ac:dyDescent="0.25">
      <c r="A24" s="3" t="s">
        <v>21</v>
      </c>
      <c r="B24" s="3"/>
      <c r="C24" s="3"/>
      <c r="D24" s="3"/>
      <c r="E24" s="3"/>
      <c r="F24" s="3"/>
    </row>
    <row r="25" spans="1:6" x14ac:dyDescent="0.25">
      <c r="A25" s="5" t="s">
        <v>21</v>
      </c>
      <c r="B25" s="2"/>
      <c r="C25" s="2"/>
      <c r="D25" s="2"/>
      <c r="E25" s="2"/>
      <c r="F25" s="2"/>
    </row>
    <row r="26" spans="1:6" x14ac:dyDescent="0.25">
      <c r="A26" s="6" t="s">
        <v>22</v>
      </c>
      <c r="B26" s="7" t="s">
        <v>23</v>
      </c>
      <c r="C26" s="2"/>
      <c r="D26" s="2"/>
      <c r="E26" s="2"/>
      <c r="F26" s="2"/>
    </row>
    <row r="27" spans="1:6" x14ac:dyDescent="0.25">
      <c r="A27" s="8" t="s">
        <v>22</v>
      </c>
      <c r="B27" s="7" t="s">
        <v>24</v>
      </c>
      <c r="C27" s="2"/>
      <c r="D27" s="2"/>
      <c r="E27" s="2"/>
      <c r="F27" s="2"/>
    </row>
    <row r="28" spans="1:6" x14ac:dyDescent="0.25">
      <c r="A28" s="9" t="s">
        <v>22</v>
      </c>
      <c r="B28" s="7" t="s">
        <v>25</v>
      </c>
      <c r="C28" s="2"/>
      <c r="D28" s="2"/>
      <c r="E28" s="2"/>
      <c r="F28" s="2"/>
    </row>
    <row r="29" spans="1:6" x14ac:dyDescent="0.25">
      <c r="A29" s="2"/>
      <c r="B29" s="2"/>
      <c r="C29" s="2"/>
      <c r="D29" s="2"/>
      <c r="E29" s="2"/>
      <c r="F29" s="2"/>
    </row>
    <row r="30" spans="1:6" x14ac:dyDescent="0.25">
      <c r="A30" s="3" t="s">
        <v>26</v>
      </c>
      <c r="B30" s="3"/>
      <c r="C30" s="3"/>
      <c r="D30" s="3"/>
      <c r="E30" s="3"/>
      <c r="F30" s="3"/>
    </row>
    <row r="31" ht="30" customHeight="1" spans="1:6" x14ac:dyDescent="0.25">
      <c r="A31" s="2" t="s">
        <v>27</v>
      </c>
      <c r="B31" s="2"/>
      <c r="C31" s="2"/>
      <c r="D31" s="2"/>
      <c r="E31" s="2"/>
      <c r="F31" s="2"/>
    </row>
    <row r="32" spans="1:6" x14ac:dyDescent="0.25">
      <c r="A32" s="2"/>
      <c r="B32" s="2"/>
      <c r="C32" s="2"/>
      <c r="D32" s="2"/>
      <c r="E32" s="2"/>
      <c r="F32" s="2"/>
    </row>
    <row r="33" spans="1:6" x14ac:dyDescent="0.25">
      <c r="A33" s="3" t="s">
        <v>28</v>
      </c>
      <c r="B33" s="3"/>
      <c r="C33" s="3"/>
      <c r="D33" s="3"/>
      <c r="E33" s="3"/>
      <c r="F33" s="3"/>
    </row>
    <row r="34" ht="30" customHeight="1" spans="1:6" x14ac:dyDescent="0.25">
      <c r="A34" s="2" t="s">
        <v>29</v>
      </c>
      <c r="B34" s="2"/>
      <c r="C34" s="2"/>
      <c r="D34" s="2"/>
      <c r="E34" s="2"/>
      <c r="F34" s="2"/>
    </row>
    <row r="35" spans="1:6" x14ac:dyDescent="0.25">
      <c r="A35" s="2"/>
      <c r="B35" s="2"/>
      <c r="C35" s="2"/>
      <c r="D35" s="2"/>
      <c r="E35" s="2"/>
      <c r="F35" s="2"/>
    </row>
    <row r="36" spans="1:6" x14ac:dyDescent="0.25">
      <c r="A36" s="2"/>
      <c r="B36" s="2"/>
      <c r="C36" s="2"/>
      <c r="D36" s="2"/>
      <c r="E36" s="2"/>
      <c r="F36" s="2"/>
    </row>
    <row r="37" ht="32" customHeight="1" spans="1:6" x14ac:dyDescent="0.25">
      <c r="A37" s="10" t="s">
        <v>30</v>
      </c>
      <c r="B37" s="10"/>
      <c r="C37" s="10"/>
      <c r="D37" s="10"/>
      <c r="E37" s="10"/>
      <c r="F37" s="10"/>
    </row>
  </sheetData>
  <mergeCells count="27">
    <mergeCell ref="A1:F1"/>
    <mergeCell ref="A3:F3"/>
    <mergeCell ref="A4:F4"/>
    <mergeCell ref="A6:F6"/>
    <mergeCell ref="A7:F7"/>
    <mergeCell ref="A9:F9"/>
    <mergeCell ref="A10:B10"/>
    <mergeCell ref="C10:F10"/>
    <mergeCell ref="A11:B11"/>
    <mergeCell ref="C11:F11"/>
    <mergeCell ref="A12:B12"/>
    <mergeCell ref="C12:F12"/>
    <mergeCell ref="A14:F14"/>
    <mergeCell ref="A15:F15"/>
    <mergeCell ref="A16:F16"/>
    <mergeCell ref="A17:F17"/>
    <mergeCell ref="A18:F18"/>
    <mergeCell ref="A19:F19"/>
    <mergeCell ref="A20:F20"/>
    <mergeCell ref="A21:F21"/>
    <mergeCell ref="A22:F22"/>
    <mergeCell ref="A24:F24"/>
    <mergeCell ref="A30:F30"/>
    <mergeCell ref="A31:F31"/>
    <mergeCell ref="A33:F33"/>
    <mergeCell ref="A34:F34"/>
    <mergeCell ref="A37:F37"/>
  </mergeCells>
  <hyperlinks>
    <hyperlink ref="A37" r:id="rId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workbookViewId="0">
      <pane ySplit="1" topLeftCell="A2" activePane="bottomLeft" state="frozen"/>
      <selection pane="bottomLeft"/>
    </sheetView>
  </sheetViews>
  <sheetFormatPr defaultRowHeight="15" outlineLevelRow="0" outlineLevelCol="0" x14ac:dyDescent="55"/>
  <cols>
    <col min="1" max="1" width="10" customWidth="1"/>
    <col min="2" max="2" width="26" customWidth="1"/>
    <col min="3" max="3" width="12" customWidth="1"/>
    <col min="4" max="4" width="14" customWidth="1"/>
    <col min="5" max="6" width="13" customWidth="1"/>
    <col min="7" max="7" width="18" customWidth="1"/>
    <col min="8" max="8" width="14" customWidth="1"/>
  </cols>
  <sheetData>
    <row r="1" ht="34" customHeight="1" spans="1:8" x14ac:dyDescent="0.25">
      <c r="A1" s="11" t="s">
        <v>31</v>
      </c>
      <c r="B1" s="11" t="s">
        <v>32</v>
      </c>
      <c r="C1" s="11" t="s">
        <v>33</v>
      </c>
      <c r="D1" s="11" t="s">
        <v>34</v>
      </c>
      <c r="E1" s="11" t="s">
        <v>35</v>
      </c>
      <c r="F1" s="11" t="s">
        <v>36</v>
      </c>
      <c r="G1" s="11" t="s">
        <v>37</v>
      </c>
      <c r="H1" s="11" t="s">
        <v>38</v>
      </c>
    </row>
    <row r="2" ht="22" customHeight="1" spans="1:8" x14ac:dyDescent="0.25">
      <c r="A2" s="12" t="s">
        <v>39</v>
      </c>
      <c r="B2" s="13" t="s">
        <v>40</v>
      </c>
      <c r="C2" s="14">
        <v>20000</v>
      </c>
      <c r="D2" s="15">
        <f>IF($A2="","",SUMPRODUCT(--(Tasks!$B$2:$B$300=$A2),--(Tasks!$A$2:$A$300&lt;&gt;""),Tasks!$H$2:$H$300))</f>
        <v>20000</v>
      </c>
      <c r="E2" s="15">
        <f>IF($A2="","",SUMPRODUCT(--(Tasks!$B$2:$B$300=$A2),--(Tasks!$A$2:$A$300&lt;&gt;""),Tasks!$I$2:$I$300))</f>
        <v>19500</v>
      </c>
      <c r="F2" s="16">
        <f>IF($A2="","",IF(SUMPRODUCT(--(Tasks!$B$2:$B$300=$A2),--(Tasks!$M$2:$M$300="Check dates"))&gt;0,"Check dates",IF(SUM(Dashboard!$B$15:$B$20)&gt;0,"Check data",IF(SUMPRODUCT(--(Tasks!$B$2:$B$300=$A2),--(Tasks!$A$2:$A$300&lt;&gt;""),Tasks!$K$2:$K$300)=0,"n/a",SUMPRODUCT(--(Tasks!$B$2:$B$300=$A2),--(Tasks!$A$2:$A$300&lt;&gt;""),Tasks!$L$2:$L$300)/SUMPRODUCT(--(Tasks!$B$2:$B$300=$A2),--(Tasks!$A$2:$A$300&lt;&gt;""),Tasks!$K$2:$K$300)))))</f>
        <v>1</v>
      </c>
      <c r="G2" s="15">
        <f>IF($A2="","",IF(SUM(Dashboard!$B$15:$B$20)&gt;0,"Check data",IF(ISNUMBER(C2),C2-E2,"n/a")))</f>
        <v>500</v>
      </c>
      <c r="H2" s="17" t="str">
        <f>IF(COUNTA($A2:$C2)=0,"",IF($A2="","Check ID",IF(SUMPRODUCT(--($A$2:$A$50=$A2))&gt;1,"Duplicate ID",IF(NOT(AND(ISNUMBER(C2),N(C2)&gt;=0,N(C2)&lt;=1000000000)),"Check inputs","OK"))))</f>
        <v>OK</v>
      </c>
    </row>
    <row r="3" ht="22" customHeight="1" spans="1:8" x14ac:dyDescent="0.25">
      <c r="A3" s="12" t="s">
        <v>41</v>
      </c>
      <c r="B3" s="13" t="s">
        <v>42</v>
      </c>
      <c r="C3" s="14">
        <v>45000</v>
      </c>
      <c r="D3" s="15">
        <f>IF($A3="","",SUMPRODUCT(--(Tasks!$B$2:$B$300=$A3),--(Tasks!$A$2:$A$300&lt;&gt;""),Tasks!$H$2:$H$300))</f>
        <v>45000</v>
      </c>
      <c r="E3" s="15">
        <f>IF($A3="","",SUMPRODUCT(--(Tasks!$B$2:$B$300=$A3),--(Tasks!$A$2:$A$300&lt;&gt;""),Tasks!$I$2:$I$300))</f>
        <v>40000</v>
      </c>
      <c r="F3" s="16">
        <f>IF($A3="","",IF(SUMPRODUCT(--(Tasks!$B$2:$B$300=$A3),--(Tasks!$M$2:$M$300="Check dates"))&gt;0,"Check dates",IF(SUM(Dashboard!$B$15:$B$20)&gt;0,"Check data",IF(SUMPRODUCT(--(Tasks!$B$2:$B$300=$A3),--(Tasks!$A$2:$A$300&lt;&gt;""),Tasks!$K$2:$K$300)=0,"n/a",SUMPRODUCT(--(Tasks!$B$2:$B$300=$A3),--(Tasks!$A$2:$A$300&lt;&gt;""),Tasks!$L$2:$L$300)/SUMPRODUCT(--(Tasks!$B$2:$B$300=$A3),--(Tasks!$A$2:$A$300&lt;&gt;""),Tasks!$K$2:$K$300)))))</f>
        <v>0.873684210526316</v>
      </c>
      <c r="G3" s="15">
        <f>IF($A3="","",IF(SUM(Dashboard!$B$15:$B$20)&gt;0,"Check data",IF(ISNUMBER(C3),C3-E3,"n/a")))</f>
        <v>5000</v>
      </c>
      <c r="H3" s="17" t="str">
        <f>IF(COUNTA($A3:$C3)=0,"",IF($A3="","Check ID",IF(SUMPRODUCT(--($A$2:$A$50=$A3))&gt;1,"Duplicate ID",IF(NOT(AND(ISNUMBER(C3),N(C3)&gt;=0,N(C3)&lt;=1000000000)),"Check inputs","OK"))))</f>
        <v>OK</v>
      </c>
    </row>
    <row r="4" ht="22" customHeight="1" spans="1:8" x14ac:dyDescent="0.25">
      <c r="A4" s="12" t="s">
        <v>43</v>
      </c>
      <c r="B4" s="13" t="s">
        <v>44</v>
      </c>
      <c r="C4" s="14">
        <v>90000</v>
      </c>
      <c r="D4" s="15">
        <f>IF($A4="","",SUMPRODUCT(--(Tasks!$B$2:$B$300=$A4),--(Tasks!$A$2:$A$300&lt;&gt;""),Tasks!$H$2:$H$300))</f>
        <v>90000</v>
      </c>
      <c r="E4" s="15">
        <f>IF($A4="","",SUMPRODUCT(--(Tasks!$B$2:$B$300=$A4),--(Tasks!$A$2:$A$300&lt;&gt;""),Tasks!$I$2:$I$300))</f>
        <v>24000</v>
      </c>
      <c r="F4" s="16">
        <f>IF($A4="","",IF(SUMPRODUCT(--(Tasks!$B$2:$B$300=$A4),--(Tasks!$M$2:$M$300="Check dates"))&gt;0,"Check dates",IF(SUM(Dashboard!$B$15:$B$20)&gt;0,"Check data",IF(SUMPRODUCT(--(Tasks!$B$2:$B$300=$A4),--(Tasks!$A$2:$A$300&lt;&gt;""),Tasks!$K$2:$K$300)=0,"n/a",SUMPRODUCT(--(Tasks!$B$2:$B$300=$A4),--(Tasks!$A$2:$A$300&lt;&gt;""),Tasks!$L$2:$L$300)/SUMPRODUCT(--(Tasks!$B$2:$B$300=$A4),--(Tasks!$A$2:$A$300&lt;&gt;""),Tasks!$K$2:$K$300)))))</f>
        <v>0.206930693069307</v>
      </c>
      <c r="G4" s="15">
        <f>IF($A4="","",IF(SUM(Dashboard!$B$15:$B$20)&gt;0,"Check data",IF(ISNUMBER(C4),C4-E4,"n/a")))</f>
        <v>66000</v>
      </c>
      <c r="H4" s="17" t="str">
        <f>IF(COUNTA($A4:$C4)=0,"",IF($A4="","Check ID",IF(SUMPRODUCT(--($A$2:$A$50=$A4))&gt;1,"Duplicate ID",IF(NOT(AND(ISNUMBER(C4),N(C4)&gt;=0,N(C4)&lt;=1000000000)),"Check inputs","OK"))))</f>
        <v>OK</v>
      </c>
    </row>
    <row r="5" ht="22" customHeight="1" spans="1:8" x14ac:dyDescent="0.25">
      <c r="A5" s="12" t="s">
        <v>45</v>
      </c>
      <c r="B5" s="13" t="s">
        <v>46</v>
      </c>
      <c r="C5" s="14">
        <v>35000</v>
      </c>
      <c r="D5" s="15">
        <f>IF($A5="","",SUMPRODUCT(--(Tasks!$B$2:$B$300=$A5),--(Tasks!$A$2:$A$300&lt;&gt;""),Tasks!$H$2:$H$300))</f>
        <v>35000</v>
      </c>
      <c r="E5" s="15">
        <f>IF($A5="","",SUMPRODUCT(--(Tasks!$B$2:$B$300=$A5),--(Tasks!$A$2:$A$300&lt;&gt;""),Tasks!$I$2:$I$300))</f>
        <v>12000</v>
      </c>
      <c r="F5" s="16">
        <f>IF($A5="","",IF(SUMPRODUCT(--(Tasks!$B$2:$B$300=$A5),--(Tasks!$M$2:$M$300="Check dates"))&gt;0,"Check dates",IF(SUM(Dashboard!$B$15:$B$20)&gt;0,"Check data",IF(SUMPRODUCT(--(Tasks!$B$2:$B$300=$A5),--(Tasks!$A$2:$A$300&lt;&gt;""),Tasks!$K$2:$K$300)=0,"n/a",SUMPRODUCT(--(Tasks!$B$2:$B$300=$A5),--(Tasks!$A$2:$A$300&lt;&gt;""),Tasks!$L$2:$L$300)/SUMPRODUCT(--(Tasks!$B$2:$B$300=$A5),--(Tasks!$A$2:$A$300&lt;&gt;""),Tasks!$K$2:$K$300)))))</f>
        <v>0.284931506849315</v>
      </c>
      <c r="G5" s="15">
        <f>IF($A5="","",IF(SUM(Dashboard!$B$15:$B$20)&gt;0,"Check data",IF(ISNUMBER(C5),C5-E5,"n/a")))</f>
        <v>23000</v>
      </c>
      <c r="H5" s="17" t="str">
        <f>IF(COUNTA($A5:$C5)=0,"",IF($A5="","Check ID",IF(SUMPRODUCT(--($A$2:$A$50=$A5))&gt;1,"Duplicate ID",IF(NOT(AND(ISNUMBER(C5),N(C5)&gt;=0,N(C5)&lt;=1000000000)),"Check inputs","OK"))))</f>
        <v>OK</v>
      </c>
    </row>
    <row r="6" ht="22" customHeight="1" spans="1:8" x14ac:dyDescent="0.25">
      <c r="A6" s="12" t="s">
        <v>47</v>
      </c>
      <c r="B6" s="13" t="s">
        <v>48</v>
      </c>
      <c r="C6" s="14">
        <v>40000</v>
      </c>
      <c r="D6" s="15">
        <f>IF($A6="","",SUMPRODUCT(--(Tasks!$B$2:$B$300=$A6),--(Tasks!$A$2:$A$300&lt;&gt;""),Tasks!$H$2:$H$300))</f>
        <v>40000</v>
      </c>
      <c r="E6" s="15">
        <f>IF($A6="","",SUMPRODUCT(--(Tasks!$B$2:$B$300=$A6),--(Tasks!$A$2:$A$300&lt;&gt;""),Tasks!$I$2:$I$300))</f>
        <v>0</v>
      </c>
      <c r="F6" s="16">
        <f>IF($A6="","",IF(SUMPRODUCT(--(Tasks!$B$2:$B$300=$A6),--(Tasks!$M$2:$M$300="Check dates"))&gt;0,"Check dates",IF(SUM(Dashboard!$B$15:$B$20)&gt;0,"Check data",IF(SUMPRODUCT(--(Tasks!$B$2:$B$300=$A6),--(Tasks!$A$2:$A$300&lt;&gt;""),Tasks!$K$2:$K$300)=0,"n/a",SUMPRODUCT(--(Tasks!$B$2:$B$300=$A6),--(Tasks!$A$2:$A$300&lt;&gt;""),Tasks!$L$2:$L$300)/SUMPRODUCT(--(Tasks!$B$2:$B$300=$A6),--(Tasks!$A$2:$A$300&lt;&gt;""),Tasks!$K$2:$K$300)))))</f>
        <v>0</v>
      </c>
      <c r="G6" s="15">
        <f>IF($A6="","",IF(SUM(Dashboard!$B$15:$B$20)&gt;0,"Check data",IF(ISNUMBER(C6),C6-E6,"n/a")))</f>
        <v>40000</v>
      </c>
      <c r="H6" s="17" t="str">
        <f>IF(COUNTA($A6:$C6)=0,"",IF($A6="","Check ID",IF(SUMPRODUCT(--($A$2:$A$50=$A6))&gt;1,"Duplicate ID",IF(NOT(AND(ISNUMBER(C6),N(C6)&gt;=0,N(C6)&lt;=1000000000)),"Check inputs","OK"))))</f>
        <v>OK</v>
      </c>
    </row>
    <row r="7" ht="22" customHeight="1" spans="1:8" x14ac:dyDescent="0.25">
      <c r="A7" s="12" t="s">
        <v>49</v>
      </c>
      <c r="B7" s="13" t="s">
        <v>50</v>
      </c>
      <c r="C7" s="14">
        <v>30000</v>
      </c>
      <c r="D7" s="15">
        <f>IF($A7="","",SUMPRODUCT(--(Tasks!$B$2:$B$300=$A7),--(Tasks!$A$2:$A$300&lt;&gt;""),Tasks!$H$2:$H$300))</f>
        <v>30000</v>
      </c>
      <c r="E7" s="15">
        <f>IF($A7="","",SUMPRODUCT(--(Tasks!$B$2:$B$300=$A7),--(Tasks!$A$2:$A$300&lt;&gt;""),Tasks!$I$2:$I$300))</f>
        <v>0</v>
      </c>
      <c r="F7" s="16">
        <f>IF($A7="","",IF(SUMPRODUCT(--(Tasks!$B$2:$B$300=$A7),--(Tasks!$M$2:$M$300="Check dates"))&gt;0,"Check dates",IF(SUM(Dashboard!$B$15:$B$20)&gt;0,"Check data",IF(SUMPRODUCT(--(Tasks!$B$2:$B$300=$A7),--(Tasks!$A$2:$A$300&lt;&gt;""),Tasks!$K$2:$K$300)=0,"n/a",SUMPRODUCT(--(Tasks!$B$2:$B$300=$A7),--(Tasks!$A$2:$A$300&lt;&gt;""),Tasks!$L$2:$L$300)/SUMPRODUCT(--(Tasks!$B$2:$B$300=$A7),--(Tasks!$A$2:$A$300&lt;&gt;""),Tasks!$K$2:$K$300)))))</f>
        <v>0</v>
      </c>
      <c r="G7" s="15">
        <f>IF($A7="","",IF(SUM(Dashboard!$B$15:$B$20)&gt;0,"Check data",IF(ISNUMBER(C7),C7-E7,"n/a")))</f>
        <v>30000</v>
      </c>
      <c r="H7" s="17" t="str">
        <f>IF(COUNTA($A7:$C7)=0,"",IF($A7="","Check ID",IF(SUMPRODUCT(--($A$2:$A$50=$A7))&gt;1,"Duplicate ID",IF(NOT(AND(ISNUMBER(C7),N(C7)&gt;=0,N(C7)&lt;=1000000000)),"Check inputs","OK"))))</f>
        <v>OK</v>
      </c>
    </row>
    <row r="8" ht="22" customHeight="1" spans="1:8" x14ac:dyDescent="0.25">
      <c r="A8" s="12"/>
      <c r="B8" s="13"/>
      <c r="C8" s="14"/>
      <c r="D8" s="15" t="str">
        <f>IF($A8="","",SUMPRODUCT(--(Tasks!$B$2:$B$300=$A8),--(Tasks!$A$2:$A$300&lt;&gt;""),Tasks!$H$2:$H$300))</f>
        <v/>
      </c>
      <c r="E8" s="15" t="str">
        <f>IF($A8="","",SUMPRODUCT(--(Tasks!$B$2:$B$300=$A8),--(Tasks!$A$2:$A$300&lt;&gt;""),Tasks!$I$2:$I$300))</f>
        <v/>
      </c>
      <c r="F8" s="16" t="str">
        <f>IF($A8="","",IF(SUMPRODUCT(--(Tasks!$B$2:$B$300=$A8),--(Tasks!$M$2:$M$300="Check dates"))&gt;0,"Check dates",IF(SUM(Dashboard!$B$15:$B$20)&gt;0,"Check data",IF(SUMPRODUCT(--(Tasks!$B$2:$B$300=$A8),--(Tasks!$A$2:$A$300&lt;&gt;""),Tasks!$K$2:$K$300)=0,"n/a",SUMPRODUCT(--(Tasks!$B$2:$B$300=$A8),--(Tasks!$A$2:$A$300&lt;&gt;""),Tasks!$L$2:$L$300)/SUMPRODUCT(--(Tasks!$B$2:$B$300=$A8),--(Tasks!$A$2:$A$300&lt;&gt;""),Tasks!$K$2:$K$300)))))</f>
        <v/>
      </c>
      <c r="G8" s="15" t="str">
        <f>IF($A8="","",IF(SUM(Dashboard!$B$15:$B$20)&gt;0,"Check data",IF(ISNUMBER(C8),C8-E8,"n/a")))</f>
        <v/>
      </c>
      <c r="H8" s="17" t="str">
        <f>IF(COUNTA($A8:$C8)=0,"",IF($A8="","Check ID",IF(SUMPRODUCT(--($A$2:$A$50=$A8))&gt;1,"Duplicate ID",IF(NOT(AND(ISNUMBER(C8),N(C8)&gt;=0,N(C8)&lt;=1000000000)),"Check inputs","OK"))))</f>
        <v/>
      </c>
    </row>
    <row r="9" ht="22" customHeight="1" spans="1:8" x14ac:dyDescent="0.25">
      <c r="A9" s="12"/>
      <c r="B9" s="13"/>
      <c r="C9" s="14"/>
      <c r="D9" s="15" t="str">
        <f>IF($A9="","",SUMPRODUCT(--(Tasks!$B$2:$B$300=$A9),--(Tasks!$A$2:$A$300&lt;&gt;""),Tasks!$H$2:$H$300))</f>
        <v/>
      </c>
      <c r="E9" s="15" t="str">
        <f>IF($A9="","",SUMPRODUCT(--(Tasks!$B$2:$B$300=$A9),--(Tasks!$A$2:$A$300&lt;&gt;""),Tasks!$I$2:$I$300))</f>
        <v/>
      </c>
      <c r="F9" s="16" t="str">
        <f>IF($A9="","",IF(SUMPRODUCT(--(Tasks!$B$2:$B$300=$A9),--(Tasks!$M$2:$M$300="Check dates"))&gt;0,"Check dates",IF(SUM(Dashboard!$B$15:$B$20)&gt;0,"Check data",IF(SUMPRODUCT(--(Tasks!$B$2:$B$300=$A9),--(Tasks!$A$2:$A$300&lt;&gt;""),Tasks!$K$2:$K$300)=0,"n/a",SUMPRODUCT(--(Tasks!$B$2:$B$300=$A9),--(Tasks!$A$2:$A$300&lt;&gt;""),Tasks!$L$2:$L$300)/SUMPRODUCT(--(Tasks!$B$2:$B$300=$A9),--(Tasks!$A$2:$A$300&lt;&gt;""),Tasks!$K$2:$K$300)))))</f>
        <v/>
      </c>
      <c r="G9" s="15" t="str">
        <f>IF($A9="","",IF(SUM(Dashboard!$B$15:$B$20)&gt;0,"Check data",IF(ISNUMBER(C9),C9-E9,"n/a")))</f>
        <v/>
      </c>
      <c r="H9" s="17" t="str">
        <f>IF(COUNTA($A9:$C9)=0,"",IF($A9="","Check ID",IF(SUMPRODUCT(--($A$2:$A$50=$A9))&gt;1,"Duplicate ID",IF(NOT(AND(ISNUMBER(C9),N(C9)&gt;=0,N(C9)&lt;=1000000000)),"Check inputs","OK"))))</f>
        <v/>
      </c>
    </row>
    <row r="10" ht="22" customHeight="1" spans="1:8" x14ac:dyDescent="0.25">
      <c r="A10" s="12"/>
      <c r="B10" s="13"/>
      <c r="C10" s="14"/>
      <c r="D10" s="15" t="str">
        <f>IF($A10="","",SUMPRODUCT(--(Tasks!$B$2:$B$300=$A10),--(Tasks!$A$2:$A$300&lt;&gt;""),Tasks!$H$2:$H$300))</f>
        <v/>
      </c>
      <c r="E10" s="15" t="str">
        <f>IF($A10="","",SUMPRODUCT(--(Tasks!$B$2:$B$300=$A10),--(Tasks!$A$2:$A$300&lt;&gt;""),Tasks!$I$2:$I$300))</f>
        <v/>
      </c>
      <c r="F10" s="16" t="str">
        <f>IF($A10="","",IF(SUMPRODUCT(--(Tasks!$B$2:$B$300=$A10),--(Tasks!$M$2:$M$300="Check dates"))&gt;0,"Check dates",IF(SUM(Dashboard!$B$15:$B$20)&gt;0,"Check data",IF(SUMPRODUCT(--(Tasks!$B$2:$B$300=$A10),--(Tasks!$A$2:$A$300&lt;&gt;""),Tasks!$K$2:$K$300)=0,"n/a",SUMPRODUCT(--(Tasks!$B$2:$B$300=$A10),--(Tasks!$A$2:$A$300&lt;&gt;""),Tasks!$L$2:$L$300)/SUMPRODUCT(--(Tasks!$B$2:$B$300=$A10),--(Tasks!$A$2:$A$300&lt;&gt;""),Tasks!$K$2:$K$300)))))</f>
        <v/>
      </c>
      <c r="G10" s="15" t="str">
        <f>IF($A10="","",IF(SUM(Dashboard!$B$15:$B$20)&gt;0,"Check data",IF(ISNUMBER(C10),C10-E10,"n/a")))</f>
        <v/>
      </c>
      <c r="H10" s="17" t="str">
        <f>IF(COUNTA($A10:$C10)=0,"",IF($A10="","Check ID",IF(SUMPRODUCT(--($A$2:$A$50=$A10))&gt;1,"Duplicate ID",IF(NOT(AND(ISNUMBER(C10),N(C10)&gt;=0,N(C10)&lt;=1000000000)),"Check inputs","OK"))))</f>
        <v/>
      </c>
    </row>
    <row r="11" ht="22" customHeight="1" spans="1:8" x14ac:dyDescent="0.25">
      <c r="A11" s="12"/>
      <c r="B11" s="13"/>
      <c r="C11" s="14"/>
      <c r="D11" s="15" t="str">
        <f>IF($A11="","",SUMPRODUCT(--(Tasks!$B$2:$B$300=$A11),--(Tasks!$A$2:$A$300&lt;&gt;""),Tasks!$H$2:$H$300))</f>
        <v/>
      </c>
      <c r="E11" s="15" t="str">
        <f>IF($A11="","",SUMPRODUCT(--(Tasks!$B$2:$B$300=$A11),--(Tasks!$A$2:$A$300&lt;&gt;""),Tasks!$I$2:$I$300))</f>
        <v/>
      </c>
      <c r="F11" s="16" t="str">
        <f>IF($A11="","",IF(SUMPRODUCT(--(Tasks!$B$2:$B$300=$A11),--(Tasks!$M$2:$M$300="Check dates"))&gt;0,"Check dates",IF(SUM(Dashboard!$B$15:$B$20)&gt;0,"Check data",IF(SUMPRODUCT(--(Tasks!$B$2:$B$300=$A11),--(Tasks!$A$2:$A$300&lt;&gt;""),Tasks!$K$2:$K$300)=0,"n/a",SUMPRODUCT(--(Tasks!$B$2:$B$300=$A11),--(Tasks!$A$2:$A$300&lt;&gt;""),Tasks!$L$2:$L$300)/SUMPRODUCT(--(Tasks!$B$2:$B$300=$A11),--(Tasks!$A$2:$A$300&lt;&gt;""),Tasks!$K$2:$K$300)))))</f>
        <v/>
      </c>
      <c r="G11" s="15" t="str">
        <f>IF($A11="","",IF(SUM(Dashboard!$B$15:$B$20)&gt;0,"Check data",IF(ISNUMBER(C11),C11-E11,"n/a")))</f>
        <v/>
      </c>
      <c r="H11" s="17" t="str">
        <f>IF(COUNTA($A11:$C11)=0,"",IF($A11="","Check ID",IF(SUMPRODUCT(--($A$2:$A$50=$A11))&gt;1,"Duplicate ID",IF(NOT(AND(ISNUMBER(C11),N(C11)&gt;=0,N(C11)&lt;=1000000000)),"Check inputs","OK"))))</f>
        <v/>
      </c>
    </row>
    <row r="12" ht="22" customHeight="1" spans="1:8" x14ac:dyDescent="0.25">
      <c r="A12" s="12"/>
      <c r="B12" s="13"/>
      <c r="C12" s="14"/>
      <c r="D12" s="15" t="str">
        <f>IF($A12="","",SUMPRODUCT(--(Tasks!$B$2:$B$300=$A12),--(Tasks!$A$2:$A$300&lt;&gt;""),Tasks!$H$2:$H$300))</f>
        <v/>
      </c>
      <c r="E12" s="15" t="str">
        <f>IF($A12="","",SUMPRODUCT(--(Tasks!$B$2:$B$300=$A12),--(Tasks!$A$2:$A$300&lt;&gt;""),Tasks!$I$2:$I$300))</f>
        <v/>
      </c>
      <c r="F12" s="16" t="str">
        <f>IF($A12="","",IF(SUMPRODUCT(--(Tasks!$B$2:$B$300=$A12),--(Tasks!$M$2:$M$300="Check dates"))&gt;0,"Check dates",IF(SUM(Dashboard!$B$15:$B$20)&gt;0,"Check data",IF(SUMPRODUCT(--(Tasks!$B$2:$B$300=$A12),--(Tasks!$A$2:$A$300&lt;&gt;""),Tasks!$K$2:$K$300)=0,"n/a",SUMPRODUCT(--(Tasks!$B$2:$B$300=$A12),--(Tasks!$A$2:$A$300&lt;&gt;""),Tasks!$L$2:$L$300)/SUMPRODUCT(--(Tasks!$B$2:$B$300=$A12),--(Tasks!$A$2:$A$300&lt;&gt;""),Tasks!$K$2:$K$300)))))</f>
        <v/>
      </c>
      <c r="G12" s="15" t="str">
        <f>IF($A12="","",IF(SUM(Dashboard!$B$15:$B$20)&gt;0,"Check data",IF(ISNUMBER(C12),C12-E12,"n/a")))</f>
        <v/>
      </c>
      <c r="H12" s="17" t="str">
        <f>IF(COUNTA($A12:$C12)=0,"",IF($A12="","Check ID",IF(SUMPRODUCT(--($A$2:$A$50=$A12))&gt;1,"Duplicate ID",IF(NOT(AND(ISNUMBER(C12),N(C12)&gt;=0,N(C12)&lt;=1000000000)),"Check inputs","OK"))))</f>
        <v/>
      </c>
    </row>
    <row r="13" ht="22" customHeight="1" spans="1:8" x14ac:dyDescent="0.25">
      <c r="A13" s="12"/>
      <c r="B13" s="13"/>
      <c r="C13" s="14"/>
      <c r="D13" s="15" t="str">
        <f>IF($A13="","",SUMPRODUCT(--(Tasks!$B$2:$B$300=$A13),--(Tasks!$A$2:$A$300&lt;&gt;""),Tasks!$H$2:$H$300))</f>
        <v/>
      </c>
      <c r="E13" s="15" t="str">
        <f>IF($A13="","",SUMPRODUCT(--(Tasks!$B$2:$B$300=$A13),--(Tasks!$A$2:$A$300&lt;&gt;""),Tasks!$I$2:$I$300))</f>
        <v/>
      </c>
      <c r="F13" s="16" t="str">
        <f>IF($A13="","",IF(SUMPRODUCT(--(Tasks!$B$2:$B$300=$A13),--(Tasks!$M$2:$M$300="Check dates"))&gt;0,"Check dates",IF(SUM(Dashboard!$B$15:$B$20)&gt;0,"Check data",IF(SUMPRODUCT(--(Tasks!$B$2:$B$300=$A13),--(Tasks!$A$2:$A$300&lt;&gt;""),Tasks!$K$2:$K$300)=0,"n/a",SUMPRODUCT(--(Tasks!$B$2:$B$300=$A13),--(Tasks!$A$2:$A$300&lt;&gt;""),Tasks!$L$2:$L$300)/SUMPRODUCT(--(Tasks!$B$2:$B$300=$A13),--(Tasks!$A$2:$A$300&lt;&gt;""),Tasks!$K$2:$K$300)))))</f>
        <v/>
      </c>
      <c r="G13" s="15" t="str">
        <f>IF($A13="","",IF(SUM(Dashboard!$B$15:$B$20)&gt;0,"Check data",IF(ISNUMBER(C13),C13-E13,"n/a")))</f>
        <v/>
      </c>
      <c r="H13" s="17" t="str">
        <f>IF(COUNTA($A13:$C13)=0,"",IF($A13="","Check ID",IF(SUMPRODUCT(--($A$2:$A$50=$A13))&gt;1,"Duplicate ID",IF(NOT(AND(ISNUMBER(C13),N(C13)&gt;=0,N(C13)&lt;=1000000000)),"Check inputs","OK"))))</f>
        <v/>
      </c>
    </row>
    <row r="14" ht="22" customHeight="1" spans="1:8" x14ac:dyDescent="0.25">
      <c r="A14" s="12"/>
      <c r="B14" s="13"/>
      <c r="C14" s="14"/>
      <c r="D14" s="15" t="str">
        <f>IF($A14="","",SUMPRODUCT(--(Tasks!$B$2:$B$300=$A14),--(Tasks!$A$2:$A$300&lt;&gt;""),Tasks!$H$2:$H$300))</f>
        <v/>
      </c>
      <c r="E14" s="15" t="str">
        <f>IF($A14="","",SUMPRODUCT(--(Tasks!$B$2:$B$300=$A14),--(Tasks!$A$2:$A$300&lt;&gt;""),Tasks!$I$2:$I$300))</f>
        <v/>
      </c>
      <c r="F14" s="16" t="str">
        <f>IF($A14="","",IF(SUMPRODUCT(--(Tasks!$B$2:$B$300=$A14),--(Tasks!$M$2:$M$300="Check dates"))&gt;0,"Check dates",IF(SUM(Dashboard!$B$15:$B$20)&gt;0,"Check data",IF(SUMPRODUCT(--(Tasks!$B$2:$B$300=$A14),--(Tasks!$A$2:$A$300&lt;&gt;""),Tasks!$K$2:$K$300)=0,"n/a",SUMPRODUCT(--(Tasks!$B$2:$B$300=$A14),--(Tasks!$A$2:$A$300&lt;&gt;""),Tasks!$L$2:$L$300)/SUMPRODUCT(--(Tasks!$B$2:$B$300=$A14),--(Tasks!$A$2:$A$300&lt;&gt;""),Tasks!$K$2:$K$300)))))</f>
        <v/>
      </c>
      <c r="G14" s="15" t="str">
        <f>IF($A14="","",IF(SUM(Dashboard!$B$15:$B$20)&gt;0,"Check data",IF(ISNUMBER(C14),C14-E14,"n/a")))</f>
        <v/>
      </c>
      <c r="H14" s="17" t="str">
        <f>IF(COUNTA($A14:$C14)=0,"",IF($A14="","Check ID",IF(SUMPRODUCT(--($A$2:$A$50=$A14))&gt;1,"Duplicate ID",IF(NOT(AND(ISNUMBER(C14),N(C14)&gt;=0,N(C14)&lt;=1000000000)),"Check inputs","OK"))))</f>
        <v/>
      </c>
    </row>
    <row r="15" ht="22" customHeight="1" spans="1:8" x14ac:dyDescent="0.25">
      <c r="A15" s="12"/>
      <c r="B15" s="13"/>
      <c r="C15" s="14"/>
      <c r="D15" s="15" t="str">
        <f>IF($A15="","",SUMPRODUCT(--(Tasks!$B$2:$B$300=$A15),--(Tasks!$A$2:$A$300&lt;&gt;""),Tasks!$H$2:$H$300))</f>
        <v/>
      </c>
      <c r="E15" s="15" t="str">
        <f>IF($A15="","",SUMPRODUCT(--(Tasks!$B$2:$B$300=$A15),--(Tasks!$A$2:$A$300&lt;&gt;""),Tasks!$I$2:$I$300))</f>
        <v/>
      </c>
      <c r="F15" s="16" t="str">
        <f>IF($A15="","",IF(SUMPRODUCT(--(Tasks!$B$2:$B$300=$A15),--(Tasks!$M$2:$M$300="Check dates"))&gt;0,"Check dates",IF(SUM(Dashboard!$B$15:$B$20)&gt;0,"Check data",IF(SUMPRODUCT(--(Tasks!$B$2:$B$300=$A15),--(Tasks!$A$2:$A$300&lt;&gt;""),Tasks!$K$2:$K$300)=0,"n/a",SUMPRODUCT(--(Tasks!$B$2:$B$300=$A15),--(Tasks!$A$2:$A$300&lt;&gt;""),Tasks!$L$2:$L$300)/SUMPRODUCT(--(Tasks!$B$2:$B$300=$A15),--(Tasks!$A$2:$A$300&lt;&gt;""),Tasks!$K$2:$K$300)))))</f>
        <v/>
      </c>
      <c r="G15" s="15" t="str">
        <f>IF($A15="","",IF(SUM(Dashboard!$B$15:$B$20)&gt;0,"Check data",IF(ISNUMBER(C15),C15-E15,"n/a")))</f>
        <v/>
      </c>
      <c r="H15" s="17" t="str">
        <f>IF(COUNTA($A15:$C15)=0,"",IF($A15="","Check ID",IF(SUMPRODUCT(--($A$2:$A$50=$A15))&gt;1,"Duplicate ID",IF(NOT(AND(ISNUMBER(C15),N(C15)&gt;=0,N(C15)&lt;=1000000000)),"Check inputs","OK"))))</f>
        <v/>
      </c>
    </row>
    <row r="16" ht="22" customHeight="1" spans="1:8" x14ac:dyDescent="0.25">
      <c r="A16" s="12"/>
      <c r="B16" s="13"/>
      <c r="C16" s="14"/>
      <c r="D16" s="15" t="str">
        <f>IF($A16="","",SUMPRODUCT(--(Tasks!$B$2:$B$300=$A16),--(Tasks!$A$2:$A$300&lt;&gt;""),Tasks!$H$2:$H$300))</f>
        <v/>
      </c>
      <c r="E16" s="15" t="str">
        <f>IF($A16="","",SUMPRODUCT(--(Tasks!$B$2:$B$300=$A16),--(Tasks!$A$2:$A$300&lt;&gt;""),Tasks!$I$2:$I$300))</f>
        <v/>
      </c>
      <c r="F16" s="16" t="str">
        <f>IF($A16="","",IF(SUMPRODUCT(--(Tasks!$B$2:$B$300=$A16),--(Tasks!$M$2:$M$300="Check dates"))&gt;0,"Check dates",IF(SUM(Dashboard!$B$15:$B$20)&gt;0,"Check data",IF(SUMPRODUCT(--(Tasks!$B$2:$B$300=$A16),--(Tasks!$A$2:$A$300&lt;&gt;""),Tasks!$K$2:$K$300)=0,"n/a",SUMPRODUCT(--(Tasks!$B$2:$B$300=$A16),--(Tasks!$A$2:$A$300&lt;&gt;""),Tasks!$L$2:$L$300)/SUMPRODUCT(--(Tasks!$B$2:$B$300=$A16),--(Tasks!$A$2:$A$300&lt;&gt;""),Tasks!$K$2:$K$300)))))</f>
        <v/>
      </c>
      <c r="G16" s="15" t="str">
        <f>IF($A16="","",IF(SUM(Dashboard!$B$15:$B$20)&gt;0,"Check data",IF(ISNUMBER(C16),C16-E16,"n/a")))</f>
        <v/>
      </c>
      <c r="H16" s="17" t="str">
        <f>IF(COUNTA($A16:$C16)=0,"",IF($A16="","Check ID",IF(SUMPRODUCT(--($A$2:$A$50=$A16))&gt;1,"Duplicate ID",IF(NOT(AND(ISNUMBER(C16),N(C16)&gt;=0,N(C16)&lt;=1000000000)),"Check inputs","OK"))))</f>
        <v/>
      </c>
    </row>
    <row r="17" ht="22" customHeight="1" spans="1:8" x14ac:dyDescent="0.25">
      <c r="A17" s="12"/>
      <c r="B17" s="13"/>
      <c r="C17" s="14"/>
      <c r="D17" s="15" t="str">
        <f>IF($A17="","",SUMPRODUCT(--(Tasks!$B$2:$B$300=$A17),--(Tasks!$A$2:$A$300&lt;&gt;""),Tasks!$H$2:$H$300))</f>
        <v/>
      </c>
      <c r="E17" s="15" t="str">
        <f>IF($A17="","",SUMPRODUCT(--(Tasks!$B$2:$B$300=$A17),--(Tasks!$A$2:$A$300&lt;&gt;""),Tasks!$I$2:$I$300))</f>
        <v/>
      </c>
      <c r="F17" s="16" t="str">
        <f>IF($A17="","",IF(SUMPRODUCT(--(Tasks!$B$2:$B$300=$A17),--(Tasks!$M$2:$M$300="Check dates"))&gt;0,"Check dates",IF(SUM(Dashboard!$B$15:$B$20)&gt;0,"Check data",IF(SUMPRODUCT(--(Tasks!$B$2:$B$300=$A17),--(Tasks!$A$2:$A$300&lt;&gt;""),Tasks!$K$2:$K$300)=0,"n/a",SUMPRODUCT(--(Tasks!$B$2:$B$300=$A17),--(Tasks!$A$2:$A$300&lt;&gt;""),Tasks!$L$2:$L$300)/SUMPRODUCT(--(Tasks!$B$2:$B$300=$A17),--(Tasks!$A$2:$A$300&lt;&gt;""),Tasks!$K$2:$K$300)))))</f>
        <v/>
      </c>
      <c r="G17" s="15" t="str">
        <f>IF($A17="","",IF(SUM(Dashboard!$B$15:$B$20)&gt;0,"Check data",IF(ISNUMBER(C17),C17-E17,"n/a")))</f>
        <v/>
      </c>
      <c r="H17" s="17" t="str">
        <f>IF(COUNTA($A17:$C17)=0,"",IF($A17="","Check ID",IF(SUMPRODUCT(--($A$2:$A$50=$A17))&gt;1,"Duplicate ID",IF(NOT(AND(ISNUMBER(C17),N(C17)&gt;=0,N(C17)&lt;=1000000000)),"Check inputs","OK"))))</f>
        <v/>
      </c>
    </row>
    <row r="18" ht="22" customHeight="1" spans="1:8" x14ac:dyDescent="0.25">
      <c r="A18" s="12"/>
      <c r="B18" s="13"/>
      <c r="C18" s="14"/>
      <c r="D18" s="15" t="str">
        <f>IF($A18="","",SUMPRODUCT(--(Tasks!$B$2:$B$300=$A18),--(Tasks!$A$2:$A$300&lt;&gt;""),Tasks!$H$2:$H$300))</f>
        <v/>
      </c>
      <c r="E18" s="15" t="str">
        <f>IF($A18="","",SUMPRODUCT(--(Tasks!$B$2:$B$300=$A18),--(Tasks!$A$2:$A$300&lt;&gt;""),Tasks!$I$2:$I$300))</f>
        <v/>
      </c>
      <c r="F18" s="16" t="str">
        <f>IF($A18="","",IF(SUMPRODUCT(--(Tasks!$B$2:$B$300=$A18),--(Tasks!$M$2:$M$300="Check dates"))&gt;0,"Check dates",IF(SUM(Dashboard!$B$15:$B$20)&gt;0,"Check data",IF(SUMPRODUCT(--(Tasks!$B$2:$B$300=$A18),--(Tasks!$A$2:$A$300&lt;&gt;""),Tasks!$K$2:$K$300)=0,"n/a",SUMPRODUCT(--(Tasks!$B$2:$B$300=$A18),--(Tasks!$A$2:$A$300&lt;&gt;""),Tasks!$L$2:$L$300)/SUMPRODUCT(--(Tasks!$B$2:$B$300=$A18),--(Tasks!$A$2:$A$300&lt;&gt;""),Tasks!$K$2:$K$300)))))</f>
        <v/>
      </c>
      <c r="G18" s="15" t="str">
        <f>IF($A18="","",IF(SUM(Dashboard!$B$15:$B$20)&gt;0,"Check data",IF(ISNUMBER(C18),C18-E18,"n/a")))</f>
        <v/>
      </c>
      <c r="H18" s="17" t="str">
        <f>IF(COUNTA($A18:$C18)=0,"",IF($A18="","Check ID",IF(SUMPRODUCT(--($A$2:$A$50=$A18))&gt;1,"Duplicate ID",IF(NOT(AND(ISNUMBER(C18),N(C18)&gt;=0,N(C18)&lt;=1000000000)),"Check inputs","OK"))))</f>
        <v/>
      </c>
    </row>
    <row r="19" ht="22" customHeight="1" spans="1:8" x14ac:dyDescent="0.25">
      <c r="A19" s="12"/>
      <c r="B19" s="13"/>
      <c r="C19" s="14"/>
      <c r="D19" s="15" t="str">
        <f>IF($A19="","",SUMPRODUCT(--(Tasks!$B$2:$B$300=$A19),--(Tasks!$A$2:$A$300&lt;&gt;""),Tasks!$H$2:$H$300))</f>
        <v/>
      </c>
      <c r="E19" s="15" t="str">
        <f>IF($A19="","",SUMPRODUCT(--(Tasks!$B$2:$B$300=$A19),--(Tasks!$A$2:$A$300&lt;&gt;""),Tasks!$I$2:$I$300))</f>
        <v/>
      </c>
      <c r="F19" s="16" t="str">
        <f>IF($A19="","",IF(SUMPRODUCT(--(Tasks!$B$2:$B$300=$A19),--(Tasks!$M$2:$M$300="Check dates"))&gt;0,"Check dates",IF(SUM(Dashboard!$B$15:$B$20)&gt;0,"Check data",IF(SUMPRODUCT(--(Tasks!$B$2:$B$300=$A19),--(Tasks!$A$2:$A$300&lt;&gt;""),Tasks!$K$2:$K$300)=0,"n/a",SUMPRODUCT(--(Tasks!$B$2:$B$300=$A19),--(Tasks!$A$2:$A$300&lt;&gt;""),Tasks!$L$2:$L$300)/SUMPRODUCT(--(Tasks!$B$2:$B$300=$A19),--(Tasks!$A$2:$A$300&lt;&gt;""),Tasks!$K$2:$K$300)))))</f>
        <v/>
      </c>
      <c r="G19" s="15" t="str">
        <f>IF($A19="","",IF(SUM(Dashboard!$B$15:$B$20)&gt;0,"Check data",IF(ISNUMBER(C19),C19-E19,"n/a")))</f>
        <v/>
      </c>
      <c r="H19" s="17" t="str">
        <f>IF(COUNTA($A19:$C19)=0,"",IF($A19="","Check ID",IF(SUMPRODUCT(--($A$2:$A$50=$A19))&gt;1,"Duplicate ID",IF(NOT(AND(ISNUMBER(C19),N(C19)&gt;=0,N(C19)&lt;=1000000000)),"Check inputs","OK"))))</f>
        <v/>
      </c>
    </row>
    <row r="20" ht="22" customHeight="1" spans="1:8" x14ac:dyDescent="0.25">
      <c r="A20" s="12"/>
      <c r="B20" s="13"/>
      <c r="C20" s="14"/>
      <c r="D20" s="15" t="str">
        <f>IF($A20="","",SUMPRODUCT(--(Tasks!$B$2:$B$300=$A20),--(Tasks!$A$2:$A$300&lt;&gt;""),Tasks!$H$2:$H$300))</f>
        <v/>
      </c>
      <c r="E20" s="15" t="str">
        <f>IF($A20="","",SUMPRODUCT(--(Tasks!$B$2:$B$300=$A20),--(Tasks!$A$2:$A$300&lt;&gt;""),Tasks!$I$2:$I$300))</f>
        <v/>
      </c>
      <c r="F20" s="16" t="str">
        <f>IF($A20="","",IF(SUMPRODUCT(--(Tasks!$B$2:$B$300=$A20),--(Tasks!$M$2:$M$300="Check dates"))&gt;0,"Check dates",IF(SUM(Dashboard!$B$15:$B$20)&gt;0,"Check data",IF(SUMPRODUCT(--(Tasks!$B$2:$B$300=$A20),--(Tasks!$A$2:$A$300&lt;&gt;""),Tasks!$K$2:$K$300)=0,"n/a",SUMPRODUCT(--(Tasks!$B$2:$B$300=$A20),--(Tasks!$A$2:$A$300&lt;&gt;""),Tasks!$L$2:$L$300)/SUMPRODUCT(--(Tasks!$B$2:$B$300=$A20),--(Tasks!$A$2:$A$300&lt;&gt;""),Tasks!$K$2:$K$300)))))</f>
        <v/>
      </c>
      <c r="G20" s="15" t="str">
        <f>IF($A20="","",IF(SUM(Dashboard!$B$15:$B$20)&gt;0,"Check data",IF(ISNUMBER(C20),C20-E20,"n/a")))</f>
        <v/>
      </c>
      <c r="H20" s="17" t="str">
        <f>IF(COUNTA($A20:$C20)=0,"",IF($A20="","Check ID",IF(SUMPRODUCT(--($A$2:$A$50=$A20))&gt;1,"Duplicate ID",IF(NOT(AND(ISNUMBER(C20),N(C20)&gt;=0,N(C20)&lt;=1000000000)),"Check inputs","OK"))))</f>
        <v/>
      </c>
    </row>
    <row r="21" ht="22" customHeight="1" spans="1:8" x14ac:dyDescent="0.25">
      <c r="A21" s="12"/>
      <c r="B21" s="13"/>
      <c r="C21" s="14"/>
      <c r="D21" s="15" t="str">
        <f>IF($A21="","",SUMPRODUCT(--(Tasks!$B$2:$B$300=$A21),--(Tasks!$A$2:$A$300&lt;&gt;""),Tasks!$H$2:$H$300))</f>
        <v/>
      </c>
      <c r="E21" s="15" t="str">
        <f>IF($A21="","",SUMPRODUCT(--(Tasks!$B$2:$B$300=$A21),--(Tasks!$A$2:$A$300&lt;&gt;""),Tasks!$I$2:$I$300))</f>
        <v/>
      </c>
      <c r="F21" s="16" t="str">
        <f>IF($A21="","",IF(SUMPRODUCT(--(Tasks!$B$2:$B$300=$A21),--(Tasks!$M$2:$M$300="Check dates"))&gt;0,"Check dates",IF(SUM(Dashboard!$B$15:$B$20)&gt;0,"Check data",IF(SUMPRODUCT(--(Tasks!$B$2:$B$300=$A21),--(Tasks!$A$2:$A$300&lt;&gt;""),Tasks!$K$2:$K$300)=0,"n/a",SUMPRODUCT(--(Tasks!$B$2:$B$300=$A21),--(Tasks!$A$2:$A$300&lt;&gt;""),Tasks!$L$2:$L$300)/SUMPRODUCT(--(Tasks!$B$2:$B$300=$A21),--(Tasks!$A$2:$A$300&lt;&gt;""),Tasks!$K$2:$K$300)))))</f>
        <v/>
      </c>
      <c r="G21" s="15" t="str">
        <f>IF($A21="","",IF(SUM(Dashboard!$B$15:$B$20)&gt;0,"Check data",IF(ISNUMBER(C21),C21-E21,"n/a")))</f>
        <v/>
      </c>
      <c r="H21" s="17" t="str">
        <f>IF(COUNTA($A21:$C21)=0,"",IF($A21="","Check ID",IF(SUMPRODUCT(--($A$2:$A$50=$A21))&gt;1,"Duplicate ID",IF(NOT(AND(ISNUMBER(C21),N(C21)&gt;=0,N(C21)&lt;=1000000000)),"Check inputs","OK"))))</f>
        <v/>
      </c>
    </row>
    <row r="22" ht="22" customHeight="1" spans="1:8" x14ac:dyDescent="0.25">
      <c r="A22" s="12"/>
      <c r="B22" s="13"/>
      <c r="C22" s="14"/>
      <c r="D22" s="15" t="str">
        <f>IF($A22="","",SUMPRODUCT(--(Tasks!$B$2:$B$300=$A22),--(Tasks!$A$2:$A$300&lt;&gt;""),Tasks!$H$2:$H$300))</f>
        <v/>
      </c>
      <c r="E22" s="15" t="str">
        <f>IF($A22="","",SUMPRODUCT(--(Tasks!$B$2:$B$300=$A22),--(Tasks!$A$2:$A$300&lt;&gt;""),Tasks!$I$2:$I$300))</f>
        <v/>
      </c>
      <c r="F22" s="16" t="str">
        <f>IF($A22="","",IF(SUMPRODUCT(--(Tasks!$B$2:$B$300=$A22),--(Tasks!$M$2:$M$300="Check dates"))&gt;0,"Check dates",IF(SUM(Dashboard!$B$15:$B$20)&gt;0,"Check data",IF(SUMPRODUCT(--(Tasks!$B$2:$B$300=$A22),--(Tasks!$A$2:$A$300&lt;&gt;""),Tasks!$K$2:$K$300)=0,"n/a",SUMPRODUCT(--(Tasks!$B$2:$B$300=$A22),--(Tasks!$A$2:$A$300&lt;&gt;""),Tasks!$L$2:$L$300)/SUMPRODUCT(--(Tasks!$B$2:$B$300=$A22),--(Tasks!$A$2:$A$300&lt;&gt;""),Tasks!$K$2:$K$300)))))</f>
        <v/>
      </c>
      <c r="G22" s="15" t="str">
        <f>IF($A22="","",IF(SUM(Dashboard!$B$15:$B$20)&gt;0,"Check data",IF(ISNUMBER(C22),C22-E22,"n/a")))</f>
        <v/>
      </c>
      <c r="H22" s="17" t="str">
        <f>IF(COUNTA($A22:$C22)=0,"",IF($A22="","Check ID",IF(SUMPRODUCT(--($A$2:$A$50=$A22))&gt;1,"Duplicate ID",IF(NOT(AND(ISNUMBER(C22),N(C22)&gt;=0,N(C22)&lt;=1000000000)),"Check inputs","OK"))))</f>
        <v/>
      </c>
    </row>
    <row r="23" ht="22" customHeight="1" spans="1:8" x14ac:dyDescent="0.25">
      <c r="A23" s="12"/>
      <c r="B23" s="13"/>
      <c r="C23" s="14"/>
      <c r="D23" s="15" t="str">
        <f>IF($A23="","",SUMPRODUCT(--(Tasks!$B$2:$B$300=$A23),--(Tasks!$A$2:$A$300&lt;&gt;""),Tasks!$H$2:$H$300))</f>
        <v/>
      </c>
      <c r="E23" s="15" t="str">
        <f>IF($A23="","",SUMPRODUCT(--(Tasks!$B$2:$B$300=$A23),--(Tasks!$A$2:$A$300&lt;&gt;""),Tasks!$I$2:$I$300))</f>
        <v/>
      </c>
      <c r="F23" s="16" t="str">
        <f>IF($A23="","",IF(SUMPRODUCT(--(Tasks!$B$2:$B$300=$A23),--(Tasks!$M$2:$M$300="Check dates"))&gt;0,"Check dates",IF(SUM(Dashboard!$B$15:$B$20)&gt;0,"Check data",IF(SUMPRODUCT(--(Tasks!$B$2:$B$300=$A23),--(Tasks!$A$2:$A$300&lt;&gt;""),Tasks!$K$2:$K$300)=0,"n/a",SUMPRODUCT(--(Tasks!$B$2:$B$300=$A23),--(Tasks!$A$2:$A$300&lt;&gt;""),Tasks!$L$2:$L$300)/SUMPRODUCT(--(Tasks!$B$2:$B$300=$A23),--(Tasks!$A$2:$A$300&lt;&gt;""),Tasks!$K$2:$K$300)))))</f>
        <v/>
      </c>
      <c r="G23" s="15" t="str">
        <f>IF($A23="","",IF(SUM(Dashboard!$B$15:$B$20)&gt;0,"Check data",IF(ISNUMBER(C23),C23-E23,"n/a")))</f>
        <v/>
      </c>
      <c r="H23" s="17" t="str">
        <f>IF(COUNTA($A23:$C23)=0,"",IF($A23="","Check ID",IF(SUMPRODUCT(--($A$2:$A$50=$A23))&gt;1,"Duplicate ID",IF(NOT(AND(ISNUMBER(C23),N(C23)&gt;=0,N(C23)&lt;=1000000000)),"Check inputs","OK"))))</f>
        <v/>
      </c>
    </row>
    <row r="24" ht="22" customHeight="1" spans="1:8" x14ac:dyDescent="0.25">
      <c r="A24" s="12"/>
      <c r="B24" s="13"/>
      <c r="C24" s="14"/>
      <c r="D24" s="15" t="str">
        <f>IF($A24="","",SUMPRODUCT(--(Tasks!$B$2:$B$300=$A24),--(Tasks!$A$2:$A$300&lt;&gt;""),Tasks!$H$2:$H$300))</f>
        <v/>
      </c>
      <c r="E24" s="15" t="str">
        <f>IF($A24="","",SUMPRODUCT(--(Tasks!$B$2:$B$300=$A24),--(Tasks!$A$2:$A$300&lt;&gt;""),Tasks!$I$2:$I$300))</f>
        <v/>
      </c>
      <c r="F24" s="16" t="str">
        <f>IF($A24="","",IF(SUMPRODUCT(--(Tasks!$B$2:$B$300=$A24),--(Tasks!$M$2:$M$300="Check dates"))&gt;0,"Check dates",IF(SUM(Dashboard!$B$15:$B$20)&gt;0,"Check data",IF(SUMPRODUCT(--(Tasks!$B$2:$B$300=$A24),--(Tasks!$A$2:$A$300&lt;&gt;""),Tasks!$K$2:$K$300)=0,"n/a",SUMPRODUCT(--(Tasks!$B$2:$B$300=$A24),--(Tasks!$A$2:$A$300&lt;&gt;""),Tasks!$L$2:$L$300)/SUMPRODUCT(--(Tasks!$B$2:$B$300=$A24),--(Tasks!$A$2:$A$300&lt;&gt;""),Tasks!$K$2:$K$300)))))</f>
        <v/>
      </c>
      <c r="G24" s="15" t="str">
        <f>IF($A24="","",IF(SUM(Dashboard!$B$15:$B$20)&gt;0,"Check data",IF(ISNUMBER(C24),C24-E24,"n/a")))</f>
        <v/>
      </c>
      <c r="H24" s="17" t="str">
        <f>IF(COUNTA($A24:$C24)=0,"",IF($A24="","Check ID",IF(SUMPRODUCT(--($A$2:$A$50=$A24))&gt;1,"Duplicate ID",IF(NOT(AND(ISNUMBER(C24),N(C24)&gt;=0,N(C24)&lt;=1000000000)),"Check inputs","OK"))))</f>
        <v/>
      </c>
    </row>
    <row r="25" ht="22" customHeight="1" spans="1:8" x14ac:dyDescent="0.25">
      <c r="A25" s="12"/>
      <c r="B25" s="13"/>
      <c r="C25" s="14"/>
      <c r="D25" s="15" t="str">
        <f>IF($A25="","",SUMPRODUCT(--(Tasks!$B$2:$B$300=$A25),--(Tasks!$A$2:$A$300&lt;&gt;""),Tasks!$H$2:$H$300))</f>
        <v/>
      </c>
      <c r="E25" s="15" t="str">
        <f>IF($A25="","",SUMPRODUCT(--(Tasks!$B$2:$B$300=$A25),--(Tasks!$A$2:$A$300&lt;&gt;""),Tasks!$I$2:$I$300))</f>
        <v/>
      </c>
      <c r="F25" s="16" t="str">
        <f>IF($A25="","",IF(SUMPRODUCT(--(Tasks!$B$2:$B$300=$A25),--(Tasks!$M$2:$M$300="Check dates"))&gt;0,"Check dates",IF(SUM(Dashboard!$B$15:$B$20)&gt;0,"Check data",IF(SUMPRODUCT(--(Tasks!$B$2:$B$300=$A25),--(Tasks!$A$2:$A$300&lt;&gt;""),Tasks!$K$2:$K$300)=0,"n/a",SUMPRODUCT(--(Tasks!$B$2:$B$300=$A25),--(Tasks!$A$2:$A$300&lt;&gt;""),Tasks!$L$2:$L$300)/SUMPRODUCT(--(Tasks!$B$2:$B$300=$A25),--(Tasks!$A$2:$A$300&lt;&gt;""),Tasks!$K$2:$K$300)))))</f>
        <v/>
      </c>
      <c r="G25" s="15" t="str">
        <f>IF($A25="","",IF(SUM(Dashboard!$B$15:$B$20)&gt;0,"Check data",IF(ISNUMBER(C25),C25-E25,"n/a")))</f>
        <v/>
      </c>
      <c r="H25" s="17" t="str">
        <f>IF(COUNTA($A25:$C25)=0,"",IF($A25="","Check ID",IF(SUMPRODUCT(--($A$2:$A$50=$A25))&gt;1,"Duplicate ID",IF(NOT(AND(ISNUMBER(C25),N(C25)&gt;=0,N(C25)&lt;=1000000000)),"Check inputs","OK"))))</f>
        <v/>
      </c>
    </row>
    <row r="26" ht="22" customHeight="1" spans="1:8" x14ac:dyDescent="0.25">
      <c r="A26" s="12"/>
      <c r="B26" s="13"/>
      <c r="C26" s="14"/>
      <c r="D26" s="15" t="str">
        <f>IF($A26="","",SUMPRODUCT(--(Tasks!$B$2:$B$300=$A26),--(Tasks!$A$2:$A$300&lt;&gt;""),Tasks!$H$2:$H$300))</f>
        <v/>
      </c>
      <c r="E26" s="15" t="str">
        <f>IF($A26="","",SUMPRODUCT(--(Tasks!$B$2:$B$300=$A26),--(Tasks!$A$2:$A$300&lt;&gt;""),Tasks!$I$2:$I$300))</f>
        <v/>
      </c>
      <c r="F26" s="16" t="str">
        <f>IF($A26="","",IF(SUMPRODUCT(--(Tasks!$B$2:$B$300=$A26),--(Tasks!$M$2:$M$300="Check dates"))&gt;0,"Check dates",IF(SUM(Dashboard!$B$15:$B$20)&gt;0,"Check data",IF(SUMPRODUCT(--(Tasks!$B$2:$B$300=$A26),--(Tasks!$A$2:$A$300&lt;&gt;""),Tasks!$K$2:$K$300)=0,"n/a",SUMPRODUCT(--(Tasks!$B$2:$B$300=$A26),--(Tasks!$A$2:$A$300&lt;&gt;""),Tasks!$L$2:$L$300)/SUMPRODUCT(--(Tasks!$B$2:$B$300=$A26),--(Tasks!$A$2:$A$300&lt;&gt;""),Tasks!$K$2:$K$300)))))</f>
        <v/>
      </c>
      <c r="G26" s="15" t="str">
        <f>IF($A26="","",IF(SUM(Dashboard!$B$15:$B$20)&gt;0,"Check data",IF(ISNUMBER(C26),C26-E26,"n/a")))</f>
        <v/>
      </c>
      <c r="H26" s="17" t="str">
        <f>IF(COUNTA($A26:$C26)=0,"",IF($A26="","Check ID",IF(SUMPRODUCT(--($A$2:$A$50=$A26))&gt;1,"Duplicate ID",IF(NOT(AND(ISNUMBER(C26),N(C26)&gt;=0,N(C26)&lt;=1000000000)),"Check inputs","OK"))))</f>
        <v/>
      </c>
    </row>
    <row r="27" ht="22" customHeight="1" spans="1:8" x14ac:dyDescent="0.25">
      <c r="A27" s="12"/>
      <c r="B27" s="13"/>
      <c r="C27" s="14"/>
      <c r="D27" s="15" t="str">
        <f>IF($A27="","",SUMPRODUCT(--(Tasks!$B$2:$B$300=$A27),--(Tasks!$A$2:$A$300&lt;&gt;""),Tasks!$H$2:$H$300))</f>
        <v/>
      </c>
      <c r="E27" s="15" t="str">
        <f>IF($A27="","",SUMPRODUCT(--(Tasks!$B$2:$B$300=$A27),--(Tasks!$A$2:$A$300&lt;&gt;""),Tasks!$I$2:$I$300))</f>
        <v/>
      </c>
      <c r="F27" s="16" t="str">
        <f>IF($A27="","",IF(SUMPRODUCT(--(Tasks!$B$2:$B$300=$A27),--(Tasks!$M$2:$M$300="Check dates"))&gt;0,"Check dates",IF(SUM(Dashboard!$B$15:$B$20)&gt;0,"Check data",IF(SUMPRODUCT(--(Tasks!$B$2:$B$300=$A27),--(Tasks!$A$2:$A$300&lt;&gt;""),Tasks!$K$2:$K$300)=0,"n/a",SUMPRODUCT(--(Tasks!$B$2:$B$300=$A27),--(Tasks!$A$2:$A$300&lt;&gt;""),Tasks!$L$2:$L$300)/SUMPRODUCT(--(Tasks!$B$2:$B$300=$A27),--(Tasks!$A$2:$A$300&lt;&gt;""),Tasks!$K$2:$K$300)))))</f>
        <v/>
      </c>
      <c r="G27" s="15" t="str">
        <f>IF($A27="","",IF(SUM(Dashboard!$B$15:$B$20)&gt;0,"Check data",IF(ISNUMBER(C27),C27-E27,"n/a")))</f>
        <v/>
      </c>
      <c r="H27" s="17" t="str">
        <f>IF(COUNTA($A27:$C27)=0,"",IF($A27="","Check ID",IF(SUMPRODUCT(--($A$2:$A$50=$A27))&gt;1,"Duplicate ID",IF(NOT(AND(ISNUMBER(C27),N(C27)&gt;=0,N(C27)&lt;=1000000000)),"Check inputs","OK"))))</f>
        <v/>
      </c>
    </row>
    <row r="28" ht="22" customHeight="1" spans="1:8" x14ac:dyDescent="0.25">
      <c r="A28" s="12"/>
      <c r="B28" s="13"/>
      <c r="C28" s="14"/>
      <c r="D28" s="15" t="str">
        <f>IF($A28="","",SUMPRODUCT(--(Tasks!$B$2:$B$300=$A28),--(Tasks!$A$2:$A$300&lt;&gt;""),Tasks!$H$2:$H$300))</f>
        <v/>
      </c>
      <c r="E28" s="15" t="str">
        <f>IF($A28="","",SUMPRODUCT(--(Tasks!$B$2:$B$300=$A28),--(Tasks!$A$2:$A$300&lt;&gt;""),Tasks!$I$2:$I$300))</f>
        <v/>
      </c>
      <c r="F28" s="16" t="str">
        <f>IF($A28="","",IF(SUMPRODUCT(--(Tasks!$B$2:$B$300=$A28),--(Tasks!$M$2:$M$300="Check dates"))&gt;0,"Check dates",IF(SUM(Dashboard!$B$15:$B$20)&gt;0,"Check data",IF(SUMPRODUCT(--(Tasks!$B$2:$B$300=$A28),--(Tasks!$A$2:$A$300&lt;&gt;""),Tasks!$K$2:$K$300)=0,"n/a",SUMPRODUCT(--(Tasks!$B$2:$B$300=$A28),--(Tasks!$A$2:$A$300&lt;&gt;""),Tasks!$L$2:$L$300)/SUMPRODUCT(--(Tasks!$B$2:$B$300=$A28),--(Tasks!$A$2:$A$300&lt;&gt;""),Tasks!$K$2:$K$300)))))</f>
        <v/>
      </c>
      <c r="G28" s="15" t="str">
        <f>IF($A28="","",IF(SUM(Dashboard!$B$15:$B$20)&gt;0,"Check data",IF(ISNUMBER(C28),C28-E28,"n/a")))</f>
        <v/>
      </c>
      <c r="H28" s="17" t="str">
        <f>IF(COUNTA($A28:$C28)=0,"",IF($A28="","Check ID",IF(SUMPRODUCT(--($A$2:$A$50=$A28))&gt;1,"Duplicate ID",IF(NOT(AND(ISNUMBER(C28),N(C28)&gt;=0,N(C28)&lt;=1000000000)),"Check inputs","OK"))))</f>
        <v/>
      </c>
    </row>
    <row r="29" ht="22" customHeight="1" spans="1:8" x14ac:dyDescent="0.25">
      <c r="A29" s="12"/>
      <c r="B29" s="13"/>
      <c r="C29" s="14"/>
      <c r="D29" s="15" t="str">
        <f>IF($A29="","",SUMPRODUCT(--(Tasks!$B$2:$B$300=$A29),--(Tasks!$A$2:$A$300&lt;&gt;""),Tasks!$H$2:$H$300))</f>
        <v/>
      </c>
      <c r="E29" s="15" t="str">
        <f>IF($A29="","",SUMPRODUCT(--(Tasks!$B$2:$B$300=$A29),--(Tasks!$A$2:$A$300&lt;&gt;""),Tasks!$I$2:$I$300))</f>
        <v/>
      </c>
      <c r="F29" s="16" t="str">
        <f>IF($A29="","",IF(SUMPRODUCT(--(Tasks!$B$2:$B$300=$A29),--(Tasks!$M$2:$M$300="Check dates"))&gt;0,"Check dates",IF(SUM(Dashboard!$B$15:$B$20)&gt;0,"Check data",IF(SUMPRODUCT(--(Tasks!$B$2:$B$300=$A29),--(Tasks!$A$2:$A$300&lt;&gt;""),Tasks!$K$2:$K$300)=0,"n/a",SUMPRODUCT(--(Tasks!$B$2:$B$300=$A29),--(Tasks!$A$2:$A$300&lt;&gt;""),Tasks!$L$2:$L$300)/SUMPRODUCT(--(Tasks!$B$2:$B$300=$A29),--(Tasks!$A$2:$A$300&lt;&gt;""),Tasks!$K$2:$K$300)))))</f>
        <v/>
      </c>
      <c r="G29" s="15" t="str">
        <f>IF($A29="","",IF(SUM(Dashboard!$B$15:$B$20)&gt;0,"Check data",IF(ISNUMBER(C29),C29-E29,"n/a")))</f>
        <v/>
      </c>
      <c r="H29" s="17" t="str">
        <f>IF(COUNTA($A29:$C29)=0,"",IF($A29="","Check ID",IF(SUMPRODUCT(--($A$2:$A$50=$A29))&gt;1,"Duplicate ID",IF(NOT(AND(ISNUMBER(C29),N(C29)&gt;=0,N(C29)&lt;=1000000000)),"Check inputs","OK"))))</f>
        <v/>
      </c>
    </row>
    <row r="30" ht="22" customHeight="1" spans="1:8" x14ac:dyDescent="0.25">
      <c r="A30" s="12"/>
      <c r="B30" s="13"/>
      <c r="C30" s="14"/>
      <c r="D30" s="15" t="str">
        <f>IF($A30="","",SUMPRODUCT(--(Tasks!$B$2:$B$300=$A30),--(Tasks!$A$2:$A$300&lt;&gt;""),Tasks!$H$2:$H$300))</f>
        <v/>
      </c>
      <c r="E30" s="15" t="str">
        <f>IF($A30="","",SUMPRODUCT(--(Tasks!$B$2:$B$300=$A30),--(Tasks!$A$2:$A$300&lt;&gt;""),Tasks!$I$2:$I$300))</f>
        <v/>
      </c>
      <c r="F30" s="16" t="str">
        <f>IF($A30="","",IF(SUMPRODUCT(--(Tasks!$B$2:$B$300=$A30),--(Tasks!$M$2:$M$300="Check dates"))&gt;0,"Check dates",IF(SUM(Dashboard!$B$15:$B$20)&gt;0,"Check data",IF(SUMPRODUCT(--(Tasks!$B$2:$B$300=$A30),--(Tasks!$A$2:$A$300&lt;&gt;""),Tasks!$K$2:$K$300)=0,"n/a",SUMPRODUCT(--(Tasks!$B$2:$B$300=$A30),--(Tasks!$A$2:$A$300&lt;&gt;""),Tasks!$L$2:$L$300)/SUMPRODUCT(--(Tasks!$B$2:$B$300=$A30),--(Tasks!$A$2:$A$300&lt;&gt;""),Tasks!$K$2:$K$300)))))</f>
        <v/>
      </c>
      <c r="G30" s="15" t="str">
        <f>IF($A30="","",IF(SUM(Dashboard!$B$15:$B$20)&gt;0,"Check data",IF(ISNUMBER(C30),C30-E30,"n/a")))</f>
        <v/>
      </c>
      <c r="H30" s="17" t="str">
        <f>IF(COUNTA($A30:$C30)=0,"",IF($A30="","Check ID",IF(SUMPRODUCT(--($A$2:$A$50=$A30))&gt;1,"Duplicate ID",IF(NOT(AND(ISNUMBER(C30),N(C30)&gt;=0,N(C30)&lt;=1000000000)),"Check inputs","OK"))))</f>
        <v/>
      </c>
    </row>
    <row r="31" ht="22" customHeight="1" spans="1:8" x14ac:dyDescent="0.25">
      <c r="A31" s="12"/>
      <c r="B31" s="13"/>
      <c r="C31" s="14"/>
      <c r="D31" s="15" t="str">
        <f>IF($A31="","",SUMPRODUCT(--(Tasks!$B$2:$B$300=$A31),--(Tasks!$A$2:$A$300&lt;&gt;""),Tasks!$H$2:$H$300))</f>
        <v/>
      </c>
      <c r="E31" s="15" t="str">
        <f>IF($A31="","",SUMPRODUCT(--(Tasks!$B$2:$B$300=$A31),--(Tasks!$A$2:$A$300&lt;&gt;""),Tasks!$I$2:$I$300))</f>
        <v/>
      </c>
      <c r="F31" s="16" t="str">
        <f>IF($A31="","",IF(SUMPRODUCT(--(Tasks!$B$2:$B$300=$A31),--(Tasks!$M$2:$M$300="Check dates"))&gt;0,"Check dates",IF(SUM(Dashboard!$B$15:$B$20)&gt;0,"Check data",IF(SUMPRODUCT(--(Tasks!$B$2:$B$300=$A31),--(Tasks!$A$2:$A$300&lt;&gt;""),Tasks!$K$2:$K$300)=0,"n/a",SUMPRODUCT(--(Tasks!$B$2:$B$300=$A31),--(Tasks!$A$2:$A$300&lt;&gt;""),Tasks!$L$2:$L$300)/SUMPRODUCT(--(Tasks!$B$2:$B$300=$A31),--(Tasks!$A$2:$A$300&lt;&gt;""),Tasks!$K$2:$K$300)))))</f>
        <v/>
      </c>
      <c r="G31" s="15" t="str">
        <f>IF($A31="","",IF(SUM(Dashboard!$B$15:$B$20)&gt;0,"Check data",IF(ISNUMBER(C31),C31-E31,"n/a")))</f>
        <v/>
      </c>
      <c r="H31" s="17" t="str">
        <f>IF(COUNTA($A31:$C31)=0,"",IF($A31="","Check ID",IF(SUMPRODUCT(--($A$2:$A$50=$A31))&gt;1,"Duplicate ID",IF(NOT(AND(ISNUMBER(C31),N(C31)&gt;=0,N(C31)&lt;=1000000000)),"Check inputs","OK"))))</f>
        <v/>
      </c>
    </row>
    <row r="32" ht="22" customHeight="1" spans="1:8" x14ac:dyDescent="0.25">
      <c r="A32" s="12"/>
      <c r="B32" s="13"/>
      <c r="C32" s="14"/>
      <c r="D32" s="15" t="str">
        <f>IF($A32="","",SUMPRODUCT(--(Tasks!$B$2:$B$300=$A32),--(Tasks!$A$2:$A$300&lt;&gt;""),Tasks!$H$2:$H$300))</f>
        <v/>
      </c>
      <c r="E32" s="15" t="str">
        <f>IF($A32="","",SUMPRODUCT(--(Tasks!$B$2:$B$300=$A32),--(Tasks!$A$2:$A$300&lt;&gt;""),Tasks!$I$2:$I$300))</f>
        <v/>
      </c>
      <c r="F32" s="16" t="str">
        <f>IF($A32="","",IF(SUMPRODUCT(--(Tasks!$B$2:$B$300=$A32),--(Tasks!$M$2:$M$300="Check dates"))&gt;0,"Check dates",IF(SUM(Dashboard!$B$15:$B$20)&gt;0,"Check data",IF(SUMPRODUCT(--(Tasks!$B$2:$B$300=$A32),--(Tasks!$A$2:$A$300&lt;&gt;""),Tasks!$K$2:$K$300)=0,"n/a",SUMPRODUCT(--(Tasks!$B$2:$B$300=$A32),--(Tasks!$A$2:$A$300&lt;&gt;""),Tasks!$L$2:$L$300)/SUMPRODUCT(--(Tasks!$B$2:$B$300=$A32),--(Tasks!$A$2:$A$300&lt;&gt;""),Tasks!$K$2:$K$300)))))</f>
        <v/>
      </c>
      <c r="G32" s="15" t="str">
        <f>IF($A32="","",IF(SUM(Dashboard!$B$15:$B$20)&gt;0,"Check data",IF(ISNUMBER(C32),C32-E32,"n/a")))</f>
        <v/>
      </c>
      <c r="H32" s="17" t="str">
        <f>IF(COUNTA($A32:$C32)=0,"",IF($A32="","Check ID",IF(SUMPRODUCT(--($A$2:$A$50=$A32))&gt;1,"Duplicate ID",IF(NOT(AND(ISNUMBER(C32),N(C32)&gt;=0,N(C32)&lt;=1000000000)),"Check inputs","OK"))))</f>
        <v/>
      </c>
    </row>
    <row r="33" ht="22" customHeight="1" spans="1:8" x14ac:dyDescent="0.25">
      <c r="A33" s="12"/>
      <c r="B33" s="13"/>
      <c r="C33" s="14"/>
      <c r="D33" s="15" t="str">
        <f>IF($A33="","",SUMPRODUCT(--(Tasks!$B$2:$B$300=$A33),--(Tasks!$A$2:$A$300&lt;&gt;""),Tasks!$H$2:$H$300))</f>
        <v/>
      </c>
      <c r="E33" s="15" t="str">
        <f>IF($A33="","",SUMPRODUCT(--(Tasks!$B$2:$B$300=$A33),--(Tasks!$A$2:$A$300&lt;&gt;""),Tasks!$I$2:$I$300))</f>
        <v/>
      </c>
      <c r="F33" s="16" t="str">
        <f>IF($A33="","",IF(SUMPRODUCT(--(Tasks!$B$2:$B$300=$A33),--(Tasks!$M$2:$M$300="Check dates"))&gt;0,"Check dates",IF(SUM(Dashboard!$B$15:$B$20)&gt;0,"Check data",IF(SUMPRODUCT(--(Tasks!$B$2:$B$300=$A33),--(Tasks!$A$2:$A$300&lt;&gt;""),Tasks!$K$2:$K$300)=0,"n/a",SUMPRODUCT(--(Tasks!$B$2:$B$300=$A33),--(Tasks!$A$2:$A$300&lt;&gt;""),Tasks!$L$2:$L$300)/SUMPRODUCT(--(Tasks!$B$2:$B$300=$A33),--(Tasks!$A$2:$A$300&lt;&gt;""),Tasks!$K$2:$K$300)))))</f>
        <v/>
      </c>
      <c r="G33" s="15" t="str">
        <f>IF($A33="","",IF(SUM(Dashboard!$B$15:$B$20)&gt;0,"Check data",IF(ISNUMBER(C33),C33-E33,"n/a")))</f>
        <v/>
      </c>
      <c r="H33" s="17" t="str">
        <f>IF(COUNTA($A33:$C33)=0,"",IF($A33="","Check ID",IF(SUMPRODUCT(--($A$2:$A$50=$A33))&gt;1,"Duplicate ID",IF(NOT(AND(ISNUMBER(C33),N(C33)&gt;=0,N(C33)&lt;=1000000000)),"Check inputs","OK"))))</f>
        <v/>
      </c>
    </row>
    <row r="34" ht="22" customHeight="1" spans="1:8" x14ac:dyDescent="0.25">
      <c r="A34" s="12"/>
      <c r="B34" s="13"/>
      <c r="C34" s="14"/>
      <c r="D34" s="15" t="str">
        <f>IF($A34="","",SUMPRODUCT(--(Tasks!$B$2:$B$300=$A34),--(Tasks!$A$2:$A$300&lt;&gt;""),Tasks!$H$2:$H$300))</f>
        <v/>
      </c>
      <c r="E34" s="15" t="str">
        <f>IF($A34="","",SUMPRODUCT(--(Tasks!$B$2:$B$300=$A34),--(Tasks!$A$2:$A$300&lt;&gt;""),Tasks!$I$2:$I$300))</f>
        <v/>
      </c>
      <c r="F34" s="16" t="str">
        <f>IF($A34="","",IF(SUMPRODUCT(--(Tasks!$B$2:$B$300=$A34),--(Tasks!$M$2:$M$300="Check dates"))&gt;0,"Check dates",IF(SUM(Dashboard!$B$15:$B$20)&gt;0,"Check data",IF(SUMPRODUCT(--(Tasks!$B$2:$B$300=$A34),--(Tasks!$A$2:$A$300&lt;&gt;""),Tasks!$K$2:$K$300)=0,"n/a",SUMPRODUCT(--(Tasks!$B$2:$B$300=$A34),--(Tasks!$A$2:$A$300&lt;&gt;""),Tasks!$L$2:$L$300)/SUMPRODUCT(--(Tasks!$B$2:$B$300=$A34),--(Tasks!$A$2:$A$300&lt;&gt;""),Tasks!$K$2:$K$300)))))</f>
        <v/>
      </c>
      <c r="G34" s="15" t="str">
        <f>IF($A34="","",IF(SUM(Dashboard!$B$15:$B$20)&gt;0,"Check data",IF(ISNUMBER(C34),C34-E34,"n/a")))</f>
        <v/>
      </c>
      <c r="H34" s="17" t="str">
        <f>IF(COUNTA($A34:$C34)=0,"",IF($A34="","Check ID",IF(SUMPRODUCT(--($A$2:$A$50=$A34))&gt;1,"Duplicate ID",IF(NOT(AND(ISNUMBER(C34),N(C34)&gt;=0,N(C34)&lt;=1000000000)),"Check inputs","OK"))))</f>
        <v/>
      </c>
    </row>
    <row r="35" ht="22" customHeight="1" spans="1:8" x14ac:dyDescent="0.25">
      <c r="A35" s="12"/>
      <c r="B35" s="13"/>
      <c r="C35" s="14"/>
      <c r="D35" s="15" t="str">
        <f>IF($A35="","",SUMPRODUCT(--(Tasks!$B$2:$B$300=$A35),--(Tasks!$A$2:$A$300&lt;&gt;""),Tasks!$H$2:$H$300))</f>
        <v/>
      </c>
      <c r="E35" s="15" t="str">
        <f>IF($A35="","",SUMPRODUCT(--(Tasks!$B$2:$B$300=$A35),--(Tasks!$A$2:$A$300&lt;&gt;""),Tasks!$I$2:$I$300))</f>
        <v/>
      </c>
      <c r="F35" s="16" t="str">
        <f>IF($A35="","",IF(SUMPRODUCT(--(Tasks!$B$2:$B$300=$A35),--(Tasks!$M$2:$M$300="Check dates"))&gt;0,"Check dates",IF(SUM(Dashboard!$B$15:$B$20)&gt;0,"Check data",IF(SUMPRODUCT(--(Tasks!$B$2:$B$300=$A35),--(Tasks!$A$2:$A$300&lt;&gt;""),Tasks!$K$2:$K$300)=0,"n/a",SUMPRODUCT(--(Tasks!$B$2:$B$300=$A35),--(Tasks!$A$2:$A$300&lt;&gt;""),Tasks!$L$2:$L$300)/SUMPRODUCT(--(Tasks!$B$2:$B$300=$A35),--(Tasks!$A$2:$A$300&lt;&gt;""),Tasks!$K$2:$K$300)))))</f>
        <v/>
      </c>
      <c r="G35" s="15" t="str">
        <f>IF($A35="","",IF(SUM(Dashboard!$B$15:$B$20)&gt;0,"Check data",IF(ISNUMBER(C35),C35-E35,"n/a")))</f>
        <v/>
      </c>
      <c r="H35" s="17" t="str">
        <f>IF(COUNTA($A35:$C35)=0,"",IF($A35="","Check ID",IF(SUMPRODUCT(--($A$2:$A$50=$A35))&gt;1,"Duplicate ID",IF(NOT(AND(ISNUMBER(C35),N(C35)&gt;=0,N(C35)&lt;=1000000000)),"Check inputs","OK"))))</f>
        <v/>
      </c>
    </row>
    <row r="36" ht="22" customHeight="1" spans="1:8" x14ac:dyDescent="0.25">
      <c r="A36" s="12"/>
      <c r="B36" s="13"/>
      <c r="C36" s="14"/>
      <c r="D36" s="15" t="str">
        <f>IF($A36="","",SUMPRODUCT(--(Tasks!$B$2:$B$300=$A36),--(Tasks!$A$2:$A$300&lt;&gt;""),Tasks!$H$2:$H$300))</f>
        <v/>
      </c>
      <c r="E36" s="15" t="str">
        <f>IF($A36="","",SUMPRODUCT(--(Tasks!$B$2:$B$300=$A36),--(Tasks!$A$2:$A$300&lt;&gt;""),Tasks!$I$2:$I$300))</f>
        <v/>
      </c>
      <c r="F36" s="16" t="str">
        <f>IF($A36="","",IF(SUMPRODUCT(--(Tasks!$B$2:$B$300=$A36),--(Tasks!$M$2:$M$300="Check dates"))&gt;0,"Check dates",IF(SUM(Dashboard!$B$15:$B$20)&gt;0,"Check data",IF(SUMPRODUCT(--(Tasks!$B$2:$B$300=$A36),--(Tasks!$A$2:$A$300&lt;&gt;""),Tasks!$K$2:$K$300)=0,"n/a",SUMPRODUCT(--(Tasks!$B$2:$B$300=$A36),--(Tasks!$A$2:$A$300&lt;&gt;""),Tasks!$L$2:$L$300)/SUMPRODUCT(--(Tasks!$B$2:$B$300=$A36),--(Tasks!$A$2:$A$300&lt;&gt;""),Tasks!$K$2:$K$300)))))</f>
        <v/>
      </c>
      <c r="G36" s="15" t="str">
        <f>IF($A36="","",IF(SUM(Dashboard!$B$15:$B$20)&gt;0,"Check data",IF(ISNUMBER(C36),C36-E36,"n/a")))</f>
        <v/>
      </c>
      <c r="H36" s="17" t="str">
        <f>IF(COUNTA($A36:$C36)=0,"",IF($A36="","Check ID",IF(SUMPRODUCT(--($A$2:$A$50=$A36))&gt;1,"Duplicate ID",IF(NOT(AND(ISNUMBER(C36),N(C36)&gt;=0,N(C36)&lt;=1000000000)),"Check inputs","OK"))))</f>
        <v/>
      </c>
    </row>
    <row r="37" ht="22" customHeight="1" spans="1:8" x14ac:dyDescent="0.25">
      <c r="A37" s="12"/>
      <c r="B37" s="13"/>
      <c r="C37" s="14"/>
      <c r="D37" s="15" t="str">
        <f>IF($A37="","",SUMPRODUCT(--(Tasks!$B$2:$B$300=$A37),--(Tasks!$A$2:$A$300&lt;&gt;""),Tasks!$H$2:$H$300))</f>
        <v/>
      </c>
      <c r="E37" s="15" t="str">
        <f>IF($A37="","",SUMPRODUCT(--(Tasks!$B$2:$B$300=$A37),--(Tasks!$A$2:$A$300&lt;&gt;""),Tasks!$I$2:$I$300))</f>
        <v/>
      </c>
      <c r="F37" s="16" t="str">
        <f>IF($A37="","",IF(SUMPRODUCT(--(Tasks!$B$2:$B$300=$A37),--(Tasks!$M$2:$M$300="Check dates"))&gt;0,"Check dates",IF(SUM(Dashboard!$B$15:$B$20)&gt;0,"Check data",IF(SUMPRODUCT(--(Tasks!$B$2:$B$300=$A37),--(Tasks!$A$2:$A$300&lt;&gt;""),Tasks!$K$2:$K$300)=0,"n/a",SUMPRODUCT(--(Tasks!$B$2:$B$300=$A37),--(Tasks!$A$2:$A$300&lt;&gt;""),Tasks!$L$2:$L$300)/SUMPRODUCT(--(Tasks!$B$2:$B$300=$A37),--(Tasks!$A$2:$A$300&lt;&gt;""),Tasks!$K$2:$K$300)))))</f>
        <v/>
      </c>
      <c r="G37" s="15" t="str">
        <f>IF($A37="","",IF(SUM(Dashboard!$B$15:$B$20)&gt;0,"Check data",IF(ISNUMBER(C37),C37-E37,"n/a")))</f>
        <v/>
      </c>
      <c r="H37" s="17" t="str">
        <f>IF(COUNTA($A37:$C37)=0,"",IF($A37="","Check ID",IF(SUMPRODUCT(--($A$2:$A$50=$A37))&gt;1,"Duplicate ID",IF(NOT(AND(ISNUMBER(C37),N(C37)&gt;=0,N(C37)&lt;=1000000000)),"Check inputs","OK"))))</f>
        <v/>
      </c>
    </row>
    <row r="38" ht="22" customHeight="1" spans="1:8" x14ac:dyDescent="0.25">
      <c r="A38" s="12"/>
      <c r="B38" s="13"/>
      <c r="C38" s="14"/>
      <c r="D38" s="15" t="str">
        <f>IF($A38="","",SUMPRODUCT(--(Tasks!$B$2:$B$300=$A38),--(Tasks!$A$2:$A$300&lt;&gt;""),Tasks!$H$2:$H$300))</f>
        <v/>
      </c>
      <c r="E38" s="15" t="str">
        <f>IF($A38="","",SUMPRODUCT(--(Tasks!$B$2:$B$300=$A38),--(Tasks!$A$2:$A$300&lt;&gt;""),Tasks!$I$2:$I$300))</f>
        <v/>
      </c>
      <c r="F38" s="16" t="str">
        <f>IF($A38="","",IF(SUMPRODUCT(--(Tasks!$B$2:$B$300=$A38),--(Tasks!$M$2:$M$300="Check dates"))&gt;0,"Check dates",IF(SUM(Dashboard!$B$15:$B$20)&gt;0,"Check data",IF(SUMPRODUCT(--(Tasks!$B$2:$B$300=$A38),--(Tasks!$A$2:$A$300&lt;&gt;""),Tasks!$K$2:$K$300)=0,"n/a",SUMPRODUCT(--(Tasks!$B$2:$B$300=$A38),--(Tasks!$A$2:$A$300&lt;&gt;""),Tasks!$L$2:$L$300)/SUMPRODUCT(--(Tasks!$B$2:$B$300=$A38),--(Tasks!$A$2:$A$300&lt;&gt;""),Tasks!$K$2:$K$300)))))</f>
        <v/>
      </c>
      <c r="G38" s="15" t="str">
        <f>IF($A38="","",IF(SUM(Dashboard!$B$15:$B$20)&gt;0,"Check data",IF(ISNUMBER(C38),C38-E38,"n/a")))</f>
        <v/>
      </c>
      <c r="H38" s="17" t="str">
        <f>IF(COUNTA($A38:$C38)=0,"",IF($A38="","Check ID",IF(SUMPRODUCT(--($A$2:$A$50=$A38))&gt;1,"Duplicate ID",IF(NOT(AND(ISNUMBER(C38),N(C38)&gt;=0,N(C38)&lt;=1000000000)),"Check inputs","OK"))))</f>
        <v/>
      </c>
    </row>
    <row r="39" ht="22" customHeight="1" spans="1:8" x14ac:dyDescent="0.25">
      <c r="A39" s="12"/>
      <c r="B39" s="13"/>
      <c r="C39" s="14"/>
      <c r="D39" s="15" t="str">
        <f>IF($A39="","",SUMPRODUCT(--(Tasks!$B$2:$B$300=$A39),--(Tasks!$A$2:$A$300&lt;&gt;""),Tasks!$H$2:$H$300))</f>
        <v/>
      </c>
      <c r="E39" s="15" t="str">
        <f>IF($A39="","",SUMPRODUCT(--(Tasks!$B$2:$B$300=$A39),--(Tasks!$A$2:$A$300&lt;&gt;""),Tasks!$I$2:$I$300))</f>
        <v/>
      </c>
      <c r="F39" s="16" t="str">
        <f>IF($A39="","",IF(SUMPRODUCT(--(Tasks!$B$2:$B$300=$A39),--(Tasks!$M$2:$M$300="Check dates"))&gt;0,"Check dates",IF(SUM(Dashboard!$B$15:$B$20)&gt;0,"Check data",IF(SUMPRODUCT(--(Tasks!$B$2:$B$300=$A39),--(Tasks!$A$2:$A$300&lt;&gt;""),Tasks!$K$2:$K$300)=0,"n/a",SUMPRODUCT(--(Tasks!$B$2:$B$300=$A39),--(Tasks!$A$2:$A$300&lt;&gt;""),Tasks!$L$2:$L$300)/SUMPRODUCT(--(Tasks!$B$2:$B$300=$A39),--(Tasks!$A$2:$A$300&lt;&gt;""),Tasks!$K$2:$K$300)))))</f>
        <v/>
      </c>
      <c r="G39" s="15" t="str">
        <f>IF($A39="","",IF(SUM(Dashboard!$B$15:$B$20)&gt;0,"Check data",IF(ISNUMBER(C39),C39-E39,"n/a")))</f>
        <v/>
      </c>
      <c r="H39" s="17" t="str">
        <f>IF(COUNTA($A39:$C39)=0,"",IF($A39="","Check ID",IF(SUMPRODUCT(--($A$2:$A$50=$A39))&gt;1,"Duplicate ID",IF(NOT(AND(ISNUMBER(C39),N(C39)&gt;=0,N(C39)&lt;=1000000000)),"Check inputs","OK"))))</f>
        <v/>
      </c>
    </row>
    <row r="40" ht="22" customHeight="1" spans="1:8" x14ac:dyDescent="0.25">
      <c r="A40" s="12"/>
      <c r="B40" s="13"/>
      <c r="C40" s="14"/>
      <c r="D40" s="15" t="str">
        <f>IF($A40="","",SUMPRODUCT(--(Tasks!$B$2:$B$300=$A40),--(Tasks!$A$2:$A$300&lt;&gt;""),Tasks!$H$2:$H$300))</f>
        <v/>
      </c>
      <c r="E40" s="15" t="str">
        <f>IF($A40="","",SUMPRODUCT(--(Tasks!$B$2:$B$300=$A40),--(Tasks!$A$2:$A$300&lt;&gt;""),Tasks!$I$2:$I$300))</f>
        <v/>
      </c>
      <c r="F40" s="16" t="str">
        <f>IF($A40="","",IF(SUMPRODUCT(--(Tasks!$B$2:$B$300=$A40),--(Tasks!$M$2:$M$300="Check dates"))&gt;0,"Check dates",IF(SUM(Dashboard!$B$15:$B$20)&gt;0,"Check data",IF(SUMPRODUCT(--(Tasks!$B$2:$B$300=$A40),--(Tasks!$A$2:$A$300&lt;&gt;""),Tasks!$K$2:$K$300)=0,"n/a",SUMPRODUCT(--(Tasks!$B$2:$B$300=$A40),--(Tasks!$A$2:$A$300&lt;&gt;""),Tasks!$L$2:$L$300)/SUMPRODUCT(--(Tasks!$B$2:$B$300=$A40),--(Tasks!$A$2:$A$300&lt;&gt;""),Tasks!$K$2:$K$300)))))</f>
        <v/>
      </c>
      <c r="G40" s="15" t="str">
        <f>IF($A40="","",IF(SUM(Dashboard!$B$15:$B$20)&gt;0,"Check data",IF(ISNUMBER(C40),C40-E40,"n/a")))</f>
        <v/>
      </c>
      <c r="H40" s="17" t="str">
        <f>IF(COUNTA($A40:$C40)=0,"",IF($A40="","Check ID",IF(SUMPRODUCT(--($A$2:$A$50=$A40))&gt;1,"Duplicate ID",IF(NOT(AND(ISNUMBER(C40),N(C40)&gt;=0,N(C40)&lt;=1000000000)),"Check inputs","OK"))))</f>
        <v/>
      </c>
    </row>
    <row r="41" ht="22" customHeight="1" spans="1:8" x14ac:dyDescent="0.25">
      <c r="A41" s="12"/>
      <c r="B41" s="13"/>
      <c r="C41" s="14"/>
      <c r="D41" s="15" t="str">
        <f>IF($A41="","",SUMPRODUCT(--(Tasks!$B$2:$B$300=$A41),--(Tasks!$A$2:$A$300&lt;&gt;""),Tasks!$H$2:$H$300))</f>
        <v/>
      </c>
      <c r="E41" s="15" t="str">
        <f>IF($A41="","",SUMPRODUCT(--(Tasks!$B$2:$B$300=$A41),--(Tasks!$A$2:$A$300&lt;&gt;""),Tasks!$I$2:$I$300))</f>
        <v/>
      </c>
      <c r="F41" s="16" t="str">
        <f>IF($A41="","",IF(SUMPRODUCT(--(Tasks!$B$2:$B$300=$A41),--(Tasks!$M$2:$M$300="Check dates"))&gt;0,"Check dates",IF(SUM(Dashboard!$B$15:$B$20)&gt;0,"Check data",IF(SUMPRODUCT(--(Tasks!$B$2:$B$300=$A41),--(Tasks!$A$2:$A$300&lt;&gt;""),Tasks!$K$2:$K$300)=0,"n/a",SUMPRODUCT(--(Tasks!$B$2:$B$300=$A41),--(Tasks!$A$2:$A$300&lt;&gt;""),Tasks!$L$2:$L$300)/SUMPRODUCT(--(Tasks!$B$2:$B$300=$A41),--(Tasks!$A$2:$A$300&lt;&gt;""),Tasks!$K$2:$K$300)))))</f>
        <v/>
      </c>
      <c r="G41" s="15" t="str">
        <f>IF($A41="","",IF(SUM(Dashboard!$B$15:$B$20)&gt;0,"Check data",IF(ISNUMBER(C41),C41-E41,"n/a")))</f>
        <v/>
      </c>
      <c r="H41" s="17" t="str">
        <f>IF(COUNTA($A41:$C41)=0,"",IF($A41="","Check ID",IF(SUMPRODUCT(--($A$2:$A$50=$A41))&gt;1,"Duplicate ID",IF(NOT(AND(ISNUMBER(C41),N(C41)&gt;=0,N(C41)&lt;=1000000000)),"Check inputs","OK"))))</f>
        <v/>
      </c>
    </row>
    <row r="42" ht="22" customHeight="1" spans="1:8" x14ac:dyDescent="0.25">
      <c r="A42" s="12"/>
      <c r="B42" s="13"/>
      <c r="C42" s="14"/>
      <c r="D42" s="15" t="str">
        <f>IF($A42="","",SUMPRODUCT(--(Tasks!$B$2:$B$300=$A42),--(Tasks!$A$2:$A$300&lt;&gt;""),Tasks!$H$2:$H$300))</f>
        <v/>
      </c>
      <c r="E42" s="15" t="str">
        <f>IF($A42="","",SUMPRODUCT(--(Tasks!$B$2:$B$300=$A42),--(Tasks!$A$2:$A$300&lt;&gt;""),Tasks!$I$2:$I$300))</f>
        <v/>
      </c>
      <c r="F42" s="16" t="str">
        <f>IF($A42="","",IF(SUMPRODUCT(--(Tasks!$B$2:$B$300=$A42),--(Tasks!$M$2:$M$300="Check dates"))&gt;0,"Check dates",IF(SUM(Dashboard!$B$15:$B$20)&gt;0,"Check data",IF(SUMPRODUCT(--(Tasks!$B$2:$B$300=$A42),--(Tasks!$A$2:$A$300&lt;&gt;""),Tasks!$K$2:$K$300)=0,"n/a",SUMPRODUCT(--(Tasks!$B$2:$B$300=$A42),--(Tasks!$A$2:$A$300&lt;&gt;""),Tasks!$L$2:$L$300)/SUMPRODUCT(--(Tasks!$B$2:$B$300=$A42),--(Tasks!$A$2:$A$300&lt;&gt;""),Tasks!$K$2:$K$300)))))</f>
        <v/>
      </c>
      <c r="G42" s="15" t="str">
        <f>IF($A42="","",IF(SUM(Dashboard!$B$15:$B$20)&gt;0,"Check data",IF(ISNUMBER(C42),C42-E42,"n/a")))</f>
        <v/>
      </c>
      <c r="H42" s="17" t="str">
        <f>IF(COUNTA($A42:$C42)=0,"",IF($A42="","Check ID",IF(SUMPRODUCT(--($A$2:$A$50=$A42))&gt;1,"Duplicate ID",IF(NOT(AND(ISNUMBER(C42),N(C42)&gt;=0,N(C42)&lt;=1000000000)),"Check inputs","OK"))))</f>
        <v/>
      </c>
    </row>
    <row r="43" ht="22" customHeight="1" spans="1:8" x14ac:dyDescent="0.25">
      <c r="A43" s="12"/>
      <c r="B43" s="13"/>
      <c r="C43" s="14"/>
      <c r="D43" s="15" t="str">
        <f>IF($A43="","",SUMPRODUCT(--(Tasks!$B$2:$B$300=$A43),--(Tasks!$A$2:$A$300&lt;&gt;""),Tasks!$H$2:$H$300))</f>
        <v/>
      </c>
      <c r="E43" s="15" t="str">
        <f>IF($A43="","",SUMPRODUCT(--(Tasks!$B$2:$B$300=$A43),--(Tasks!$A$2:$A$300&lt;&gt;""),Tasks!$I$2:$I$300))</f>
        <v/>
      </c>
      <c r="F43" s="16" t="str">
        <f>IF($A43="","",IF(SUMPRODUCT(--(Tasks!$B$2:$B$300=$A43),--(Tasks!$M$2:$M$300="Check dates"))&gt;0,"Check dates",IF(SUM(Dashboard!$B$15:$B$20)&gt;0,"Check data",IF(SUMPRODUCT(--(Tasks!$B$2:$B$300=$A43),--(Tasks!$A$2:$A$300&lt;&gt;""),Tasks!$K$2:$K$300)=0,"n/a",SUMPRODUCT(--(Tasks!$B$2:$B$300=$A43),--(Tasks!$A$2:$A$300&lt;&gt;""),Tasks!$L$2:$L$300)/SUMPRODUCT(--(Tasks!$B$2:$B$300=$A43),--(Tasks!$A$2:$A$300&lt;&gt;""),Tasks!$K$2:$K$300)))))</f>
        <v/>
      </c>
      <c r="G43" s="15" t="str">
        <f>IF($A43="","",IF(SUM(Dashboard!$B$15:$B$20)&gt;0,"Check data",IF(ISNUMBER(C43),C43-E43,"n/a")))</f>
        <v/>
      </c>
      <c r="H43" s="17" t="str">
        <f>IF(COUNTA($A43:$C43)=0,"",IF($A43="","Check ID",IF(SUMPRODUCT(--($A$2:$A$50=$A43))&gt;1,"Duplicate ID",IF(NOT(AND(ISNUMBER(C43),N(C43)&gt;=0,N(C43)&lt;=1000000000)),"Check inputs","OK"))))</f>
        <v/>
      </c>
    </row>
    <row r="44" ht="22" customHeight="1" spans="1:8" x14ac:dyDescent="0.25">
      <c r="A44" s="12"/>
      <c r="B44" s="13"/>
      <c r="C44" s="14"/>
      <c r="D44" s="15" t="str">
        <f>IF($A44="","",SUMPRODUCT(--(Tasks!$B$2:$B$300=$A44),--(Tasks!$A$2:$A$300&lt;&gt;""),Tasks!$H$2:$H$300))</f>
        <v/>
      </c>
      <c r="E44" s="15" t="str">
        <f>IF($A44="","",SUMPRODUCT(--(Tasks!$B$2:$B$300=$A44),--(Tasks!$A$2:$A$300&lt;&gt;""),Tasks!$I$2:$I$300))</f>
        <v/>
      </c>
      <c r="F44" s="16" t="str">
        <f>IF($A44="","",IF(SUMPRODUCT(--(Tasks!$B$2:$B$300=$A44),--(Tasks!$M$2:$M$300="Check dates"))&gt;0,"Check dates",IF(SUM(Dashboard!$B$15:$B$20)&gt;0,"Check data",IF(SUMPRODUCT(--(Tasks!$B$2:$B$300=$A44),--(Tasks!$A$2:$A$300&lt;&gt;""),Tasks!$K$2:$K$300)=0,"n/a",SUMPRODUCT(--(Tasks!$B$2:$B$300=$A44),--(Tasks!$A$2:$A$300&lt;&gt;""),Tasks!$L$2:$L$300)/SUMPRODUCT(--(Tasks!$B$2:$B$300=$A44),--(Tasks!$A$2:$A$300&lt;&gt;""),Tasks!$K$2:$K$300)))))</f>
        <v/>
      </c>
      <c r="G44" s="15" t="str">
        <f>IF($A44="","",IF(SUM(Dashboard!$B$15:$B$20)&gt;0,"Check data",IF(ISNUMBER(C44),C44-E44,"n/a")))</f>
        <v/>
      </c>
      <c r="H44" s="17" t="str">
        <f>IF(COUNTA($A44:$C44)=0,"",IF($A44="","Check ID",IF(SUMPRODUCT(--($A$2:$A$50=$A44))&gt;1,"Duplicate ID",IF(NOT(AND(ISNUMBER(C44),N(C44)&gt;=0,N(C44)&lt;=1000000000)),"Check inputs","OK"))))</f>
        <v/>
      </c>
    </row>
    <row r="45" ht="22" customHeight="1" spans="1:8" x14ac:dyDescent="0.25">
      <c r="A45" s="12"/>
      <c r="B45" s="13"/>
      <c r="C45" s="14"/>
      <c r="D45" s="15" t="str">
        <f>IF($A45="","",SUMPRODUCT(--(Tasks!$B$2:$B$300=$A45),--(Tasks!$A$2:$A$300&lt;&gt;""),Tasks!$H$2:$H$300))</f>
        <v/>
      </c>
      <c r="E45" s="15" t="str">
        <f>IF($A45="","",SUMPRODUCT(--(Tasks!$B$2:$B$300=$A45),--(Tasks!$A$2:$A$300&lt;&gt;""),Tasks!$I$2:$I$300))</f>
        <v/>
      </c>
      <c r="F45" s="16" t="str">
        <f>IF($A45="","",IF(SUMPRODUCT(--(Tasks!$B$2:$B$300=$A45),--(Tasks!$M$2:$M$300="Check dates"))&gt;0,"Check dates",IF(SUM(Dashboard!$B$15:$B$20)&gt;0,"Check data",IF(SUMPRODUCT(--(Tasks!$B$2:$B$300=$A45),--(Tasks!$A$2:$A$300&lt;&gt;""),Tasks!$K$2:$K$300)=0,"n/a",SUMPRODUCT(--(Tasks!$B$2:$B$300=$A45),--(Tasks!$A$2:$A$300&lt;&gt;""),Tasks!$L$2:$L$300)/SUMPRODUCT(--(Tasks!$B$2:$B$300=$A45),--(Tasks!$A$2:$A$300&lt;&gt;""),Tasks!$K$2:$K$300)))))</f>
        <v/>
      </c>
      <c r="G45" s="15" t="str">
        <f>IF($A45="","",IF(SUM(Dashboard!$B$15:$B$20)&gt;0,"Check data",IF(ISNUMBER(C45),C45-E45,"n/a")))</f>
        <v/>
      </c>
      <c r="H45" s="17" t="str">
        <f>IF(COUNTA($A45:$C45)=0,"",IF($A45="","Check ID",IF(SUMPRODUCT(--($A$2:$A$50=$A45))&gt;1,"Duplicate ID",IF(NOT(AND(ISNUMBER(C45),N(C45)&gt;=0,N(C45)&lt;=1000000000)),"Check inputs","OK"))))</f>
        <v/>
      </c>
    </row>
    <row r="46" ht="22" customHeight="1" spans="1:8" x14ac:dyDescent="0.25">
      <c r="A46" s="12"/>
      <c r="B46" s="13"/>
      <c r="C46" s="14"/>
      <c r="D46" s="15" t="str">
        <f>IF($A46="","",SUMPRODUCT(--(Tasks!$B$2:$B$300=$A46),--(Tasks!$A$2:$A$300&lt;&gt;""),Tasks!$H$2:$H$300))</f>
        <v/>
      </c>
      <c r="E46" s="15" t="str">
        <f>IF($A46="","",SUMPRODUCT(--(Tasks!$B$2:$B$300=$A46),--(Tasks!$A$2:$A$300&lt;&gt;""),Tasks!$I$2:$I$300))</f>
        <v/>
      </c>
      <c r="F46" s="16" t="str">
        <f>IF($A46="","",IF(SUMPRODUCT(--(Tasks!$B$2:$B$300=$A46),--(Tasks!$M$2:$M$300="Check dates"))&gt;0,"Check dates",IF(SUM(Dashboard!$B$15:$B$20)&gt;0,"Check data",IF(SUMPRODUCT(--(Tasks!$B$2:$B$300=$A46),--(Tasks!$A$2:$A$300&lt;&gt;""),Tasks!$K$2:$K$300)=0,"n/a",SUMPRODUCT(--(Tasks!$B$2:$B$300=$A46),--(Tasks!$A$2:$A$300&lt;&gt;""),Tasks!$L$2:$L$300)/SUMPRODUCT(--(Tasks!$B$2:$B$300=$A46),--(Tasks!$A$2:$A$300&lt;&gt;""),Tasks!$K$2:$K$300)))))</f>
        <v/>
      </c>
      <c r="G46" s="15" t="str">
        <f>IF($A46="","",IF(SUM(Dashboard!$B$15:$B$20)&gt;0,"Check data",IF(ISNUMBER(C46),C46-E46,"n/a")))</f>
        <v/>
      </c>
      <c r="H46" s="17" t="str">
        <f>IF(COUNTA($A46:$C46)=0,"",IF($A46="","Check ID",IF(SUMPRODUCT(--($A$2:$A$50=$A46))&gt;1,"Duplicate ID",IF(NOT(AND(ISNUMBER(C46),N(C46)&gt;=0,N(C46)&lt;=1000000000)),"Check inputs","OK"))))</f>
        <v/>
      </c>
    </row>
    <row r="47" ht="22" customHeight="1" spans="1:8" x14ac:dyDescent="0.25">
      <c r="A47" s="12"/>
      <c r="B47" s="13"/>
      <c r="C47" s="14"/>
      <c r="D47" s="15" t="str">
        <f>IF($A47="","",SUMPRODUCT(--(Tasks!$B$2:$B$300=$A47),--(Tasks!$A$2:$A$300&lt;&gt;""),Tasks!$H$2:$H$300))</f>
        <v/>
      </c>
      <c r="E47" s="15" t="str">
        <f>IF($A47="","",SUMPRODUCT(--(Tasks!$B$2:$B$300=$A47),--(Tasks!$A$2:$A$300&lt;&gt;""),Tasks!$I$2:$I$300))</f>
        <v/>
      </c>
      <c r="F47" s="16" t="str">
        <f>IF($A47="","",IF(SUMPRODUCT(--(Tasks!$B$2:$B$300=$A47),--(Tasks!$M$2:$M$300="Check dates"))&gt;0,"Check dates",IF(SUM(Dashboard!$B$15:$B$20)&gt;0,"Check data",IF(SUMPRODUCT(--(Tasks!$B$2:$B$300=$A47),--(Tasks!$A$2:$A$300&lt;&gt;""),Tasks!$K$2:$K$300)=0,"n/a",SUMPRODUCT(--(Tasks!$B$2:$B$300=$A47),--(Tasks!$A$2:$A$300&lt;&gt;""),Tasks!$L$2:$L$300)/SUMPRODUCT(--(Tasks!$B$2:$B$300=$A47),--(Tasks!$A$2:$A$300&lt;&gt;""),Tasks!$K$2:$K$300)))))</f>
        <v/>
      </c>
      <c r="G47" s="15" t="str">
        <f>IF($A47="","",IF(SUM(Dashboard!$B$15:$B$20)&gt;0,"Check data",IF(ISNUMBER(C47),C47-E47,"n/a")))</f>
        <v/>
      </c>
      <c r="H47" s="17" t="str">
        <f>IF(COUNTA($A47:$C47)=0,"",IF($A47="","Check ID",IF(SUMPRODUCT(--($A$2:$A$50=$A47))&gt;1,"Duplicate ID",IF(NOT(AND(ISNUMBER(C47),N(C47)&gt;=0,N(C47)&lt;=1000000000)),"Check inputs","OK"))))</f>
        <v/>
      </c>
    </row>
    <row r="48" ht="22" customHeight="1" spans="1:8" x14ac:dyDescent="0.25">
      <c r="A48" s="12"/>
      <c r="B48" s="13"/>
      <c r="C48" s="14"/>
      <c r="D48" s="15" t="str">
        <f>IF($A48="","",SUMPRODUCT(--(Tasks!$B$2:$B$300=$A48),--(Tasks!$A$2:$A$300&lt;&gt;""),Tasks!$H$2:$H$300))</f>
        <v/>
      </c>
      <c r="E48" s="15" t="str">
        <f>IF($A48="","",SUMPRODUCT(--(Tasks!$B$2:$B$300=$A48),--(Tasks!$A$2:$A$300&lt;&gt;""),Tasks!$I$2:$I$300))</f>
        <v/>
      </c>
      <c r="F48" s="16" t="str">
        <f>IF($A48="","",IF(SUMPRODUCT(--(Tasks!$B$2:$B$300=$A48),--(Tasks!$M$2:$M$300="Check dates"))&gt;0,"Check dates",IF(SUM(Dashboard!$B$15:$B$20)&gt;0,"Check data",IF(SUMPRODUCT(--(Tasks!$B$2:$B$300=$A48),--(Tasks!$A$2:$A$300&lt;&gt;""),Tasks!$K$2:$K$300)=0,"n/a",SUMPRODUCT(--(Tasks!$B$2:$B$300=$A48),--(Tasks!$A$2:$A$300&lt;&gt;""),Tasks!$L$2:$L$300)/SUMPRODUCT(--(Tasks!$B$2:$B$300=$A48),--(Tasks!$A$2:$A$300&lt;&gt;""),Tasks!$K$2:$K$300)))))</f>
        <v/>
      </c>
      <c r="G48" s="15" t="str">
        <f>IF($A48="","",IF(SUM(Dashboard!$B$15:$B$20)&gt;0,"Check data",IF(ISNUMBER(C48),C48-E48,"n/a")))</f>
        <v/>
      </c>
      <c r="H48" s="17" t="str">
        <f>IF(COUNTA($A48:$C48)=0,"",IF($A48="","Check ID",IF(SUMPRODUCT(--($A$2:$A$50=$A48))&gt;1,"Duplicate ID",IF(NOT(AND(ISNUMBER(C48),N(C48)&gt;=0,N(C48)&lt;=1000000000)),"Check inputs","OK"))))</f>
        <v/>
      </c>
    </row>
    <row r="49" ht="22" customHeight="1" spans="1:8" x14ac:dyDescent="0.25">
      <c r="A49" s="12"/>
      <c r="B49" s="13"/>
      <c r="C49" s="14"/>
      <c r="D49" s="15" t="str">
        <f>IF($A49="","",SUMPRODUCT(--(Tasks!$B$2:$B$300=$A49),--(Tasks!$A$2:$A$300&lt;&gt;""),Tasks!$H$2:$H$300))</f>
        <v/>
      </c>
      <c r="E49" s="15" t="str">
        <f>IF($A49="","",SUMPRODUCT(--(Tasks!$B$2:$B$300=$A49),--(Tasks!$A$2:$A$300&lt;&gt;""),Tasks!$I$2:$I$300))</f>
        <v/>
      </c>
      <c r="F49" s="16" t="str">
        <f>IF($A49="","",IF(SUMPRODUCT(--(Tasks!$B$2:$B$300=$A49),--(Tasks!$M$2:$M$300="Check dates"))&gt;0,"Check dates",IF(SUM(Dashboard!$B$15:$B$20)&gt;0,"Check data",IF(SUMPRODUCT(--(Tasks!$B$2:$B$300=$A49),--(Tasks!$A$2:$A$300&lt;&gt;""),Tasks!$K$2:$K$300)=0,"n/a",SUMPRODUCT(--(Tasks!$B$2:$B$300=$A49),--(Tasks!$A$2:$A$300&lt;&gt;""),Tasks!$L$2:$L$300)/SUMPRODUCT(--(Tasks!$B$2:$B$300=$A49),--(Tasks!$A$2:$A$300&lt;&gt;""),Tasks!$K$2:$K$300)))))</f>
        <v/>
      </c>
      <c r="G49" s="15" t="str">
        <f>IF($A49="","",IF(SUM(Dashboard!$B$15:$B$20)&gt;0,"Check data",IF(ISNUMBER(C49),C49-E49,"n/a")))</f>
        <v/>
      </c>
      <c r="H49" s="17" t="str">
        <f>IF(COUNTA($A49:$C49)=0,"",IF($A49="","Check ID",IF(SUMPRODUCT(--($A$2:$A$50=$A49))&gt;1,"Duplicate ID",IF(NOT(AND(ISNUMBER(C49),N(C49)&gt;=0,N(C49)&lt;=1000000000)),"Check inputs","OK"))))</f>
        <v/>
      </c>
    </row>
    <row r="50" ht="22" customHeight="1" spans="1:8" x14ac:dyDescent="0.25">
      <c r="A50" s="12"/>
      <c r="B50" s="13"/>
      <c r="C50" s="14"/>
      <c r="D50" s="15" t="str">
        <f>IF($A50="","",SUMPRODUCT(--(Tasks!$B$2:$B$300=$A50),--(Tasks!$A$2:$A$300&lt;&gt;""),Tasks!$H$2:$H$300))</f>
        <v/>
      </c>
      <c r="E50" s="15" t="str">
        <f>IF($A50="","",SUMPRODUCT(--(Tasks!$B$2:$B$300=$A50),--(Tasks!$A$2:$A$300&lt;&gt;""),Tasks!$I$2:$I$300))</f>
        <v/>
      </c>
      <c r="F50" s="16" t="str">
        <f>IF($A50="","",IF(SUMPRODUCT(--(Tasks!$B$2:$B$300=$A50),--(Tasks!$M$2:$M$300="Check dates"))&gt;0,"Check dates",IF(SUM(Dashboard!$B$15:$B$20)&gt;0,"Check data",IF(SUMPRODUCT(--(Tasks!$B$2:$B$300=$A50),--(Tasks!$A$2:$A$300&lt;&gt;""),Tasks!$K$2:$K$300)=0,"n/a",SUMPRODUCT(--(Tasks!$B$2:$B$300=$A50),--(Tasks!$A$2:$A$300&lt;&gt;""),Tasks!$L$2:$L$300)/SUMPRODUCT(--(Tasks!$B$2:$B$300=$A50),--(Tasks!$A$2:$A$300&lt;&gt;""),Tasks!$K$2:$K$300)))))</f>
        <v/>
      </c>
      <c r="G50" s="15" t="str">
        <f>IF($A50="","",IF(SUM(Dashboard!$B$15:$B$20)&gt;0,"Check data",IF(ISNUMBER(C50),C50-E50,"n/a")))</f>
        <v/>
      </c>
      <c r="H50" s="17" t="str">
        <f>IF(COUNTA($A50:$C50)=0,"",IF($A50="","Check ID",IF(SUMPRODUCT(--($A$2:$A$50=$A50))&gt;1,"Duplicate ID",IF(NOT(AND(ISNUMBER(C50),N(C50)&gt;=0,N(C50)&lt;=1000000000)),"Check inputs","OK"))))</f>
        <v/>
      </c>
    </row>
  </sheetData>
  <conditionalFormatting sqref="H2:H50">
    <cfRule type="expression" dxfId="0" priority="30">
      <formula>$H2="Check ID"</formula>
    </cfRule>
    <cfRule type="expression" dxfId="1" priority="31">
      <formula>$H2="Duplicate ID"</formula>
    </cfRule>
    <cfRule type="expression" dxfId="2" priority="32">
      <formula>$H2="Check inputs"</formula>
    </cfRule>
  </conditionalFormatting>
  <dataValidations count="51">
    <dataValidation type="custom" allowBlank="1" showErrorMessage="1" errorTitle="Duplicate ID" error="Each Phase ID must be unique." sqref="A10">
      <formula1>SUMPRODUCT(--($A$2:$A$50=A10))=1</formula1>
    </dataValidation>
    <dataValidation type="custom" allowBlank="1" showErrorMessage="1" errorTitle="Duplicate ID" error="Each Phase ID must be unique." sqref="A11">
      <formula1>SUMPRODUCT(--($A$2:$A$50=A11))=1</formula1>
    </dataValidation>
    <dataValidation type="custom" allowBlank="1" showErrorMessage="1" errorTitle="Duplicate ID" error="Each Phase ID must be unique." sqref="A12">
      <formula1>SUMPRODUCT(--($A$2:$A$50=A12))=1</formula1>
    </dataValidation>
    <dataValidation type="custom" allowBlank="1" showErrorMessage="1" errorTitle="Duplicate ID" error="Each Phase ID must be unique." sqref="A13">
      <formula1>SUMPRODUCT(--($A$2:$A$50=A13))=1</formula1>
    </dataValidation>
    <dataValidation type="custom" allowBlank="1" showErrorMessage="1" errorTitle="Duplicate ID" error="Each Phase ID must be unique." sqref="A14">
      <formula1>SUMPRODUCT(--($A$2:$A$50=A14))=1</formula1>
    </dataValidation>
    <dataValidation type="custom" allowBlank="1" showErrorMessage="1" errorTitle="Duplicate ID" error="Each Phase ID must be unique." sqref="A15">
      <formula1>SUMPRODUCT(--($A$2:$A$50=A15))=1</formula1>
    </dataValidation>
    <dataValidation type="custom" allowBlank="1" showErrorMessage="1" errorTitle="Duplicate ID" error="Each Phase ID must be unique." sqref="A16">
      <formula1>SUMPRODUCT(--($A$2:$A$50=A16))=1</formula1>
    </dataValidation>
    <dataValidation type="custom" allowBlank="1" showErrorMessage="1" errorTitle="Duplicate ID" error="Each Phase ID must be unique." sqref="A17">
      <formula1>SUMPRODUCT(--($A$2:$A$50=A17))=1</formula1>
    </dataValidation>
    <dataValidation type="custom" allowBlank="1" showErrorMessage="1" errorTitle="Duplicate ID" error="Each Phase ID must be unique." sqref="A18">
      <formula1>SUMPRODUCT(--($A$2:$A$50=A18))=1</formula1>
    </dataValidation>
    <dataValidation type="custom" allowBlank="1" showErrorMessage="1" errorTitle="Duplicate ID" error="Each Phase ID must be unique." sqref="A19">
      <formula1>SUMPRODUCT(--($A$2:$A$50=A19))=1</formula1>
    </dataValidation>
    <dataValidation type="custom" allowBlank="1" showErrorMessage="1" errorTitle="Duplicate ID" error="Each Phase ID must be unique." sqref="A2">
      <formula1>SUMPRODUCT(--($A$2:$A$50=A2))=1</formula1>
    </dataValidation>
    <dataValidation type="custom" allowBlank="1" showErrorMessage="1" errorTitle="Duplicate ID" error="Each Phase ID must be unique." sqref="A20">
      <formula1>SUMPRODUCT(--($A$2:$A$50=A20))=1</formula1>
    </dataValidation>
    <dataValidation type="custom" allowBlank="1" showErrorMessage="1" errorTitle="Duplicate ID" error="Each Phase ID must be unique." sqref="A21">
      <formula1>SUMPRODUCT(--($A$2:$A$50=A21))=1</formula1>
    </dataValidation>
    <dataValidation type="custom" allowBlank="1" showErrorMessage="1" errorTitle="Duplicate ID" error="Each Phase ID must be unique." sqref="A22">
      <formula1>SUMPRODUCT(--($A$2:$A$50=A22))=1</formula1>
    </dataValidation>
    <dataValidation type="custom" allowBlank="1" showErrorMessage="1" errorTitle="Duplicate ID" error="Each Phase ID must be unique." sqref="A23">
      <formula1>SUMPRODUCT(--($A$2:$A$50=A23))=1</formula1>
    </dataValidation>
    <dataValidation type="custom" allowBlank="1" showErrorMessage="1" errorTitle="Duplicate ID" error="Each Phase ID must be unique." sqref="A24">
      <formula1>SUMPRODUCT(--($A$2:$A$50=A24))=1</formula1>
    </dataValidation>
    <dataValidation type="custom" allowBlank="1" showErrorMessage="1" errorTitle="Duplicate ID" error="Each Phase ID must be unique." sqref="A25">
      <formula1>SUMPRODUCT(--($A$2:$A$50=A25))=1</formula1>
    </dataValidation>
    <dataValidation type="custom" allowBlank="1" showErrorMessage="1" errorTitle="Duplicate ID" error="Each Phase ID must be unique." sqref="A26">
      <formula1>SUMPRODUCT(--($A$2:$A$50=A26))=1</formula1>
    </dataValidation>
    <dataValidation type="custom" allowBlank="1" showErrorMessage="1" errorTitle="Duplicate ID" error="Each Phase ID must be unique." sqref="A27">
      <formula1>SUMPRODUCT(--($A$2:$A$50=A27))=1</formula1>
    </dataValidation>
    <dataValidation type="custom" allowBlank="1" showErrorMessage="1" errorTitle="Duplicate ID" error="Each Phase ID must be unique." sqref="A28">
      <formula1>SUMPRODUCT(--($A$2:$A$50=A28))=1</formula1>
    </dataValidation>
    <dataValidation type="custom" allowBlank="1" showErrorMessage="1" errorTitle="Duplicate ID" error="Each Phase ID must be unique." sqref="A29">
      <formula1>SUMPRODUCT(--($A$2:$A$50=A29))=1</formula1>
    </dataValidation>
    <dataValidation type="custom" allowBlank="1" showErrorMessage="1" errorTitle="Duplicate ID" error="Each Phase ID must be unique." sqref="A3">
      <formula1>SUMPRODUCT(--($A$2:$A$50=A3))=1</formula1>
    </dataValidation>
    <dataValidation type="custom" allowBlank="1" showErrorMessage="1" errorTitle="Duplicate ID" error="Each Phase ID must be unique." sqref="A30">
      <formula1>SUMPRODUCT(--($A$2:$A$50=A30))=1</formula1>
    </dataValidation>
    <dataValidation type="custom" allowBlank="1" showErrorMessage="1" errorTitle="Duplicate ID" error="Each Phase ID must be unique." sqref="A31">
      <formula1>SUMPRODUCT(--($A$2:$A$50=A31))=1</formula1>
    </dataValidation>
    <dataValidation type="custom" allowBlank="1" showErrorMessage="1" errorTitle="Duplicate ID" error="Each Phase ID must be unique." sqref="A32">
      <formula1>SUMPRODUCT(--($A$2:$A$50=A32))=1</formula1>
    </dataValidation>
    <dataValidation type="custom" allowBlank="1" showErrorMessage="1" errorTitle="Duplicate ID" error="Each Phase ID must be unique." sqref="A33">
      <formula1>SUMPRODUCT(--($A$2:$A$50=A33))=1</formula1>
    </dataValidation>
    <dataValidation type="custom" allowBlank="1" showErrorMessage="1" errorTitle="Duplicate ID" error="Each Phase ID must be unique." sqref="A34">
      <formula1>SUMPRODUCT(--($A$2:$A$50=A34))=1</formula1>
    </dataValidation>
    <dataValidation type="custom" allowBlank="1" showErrorMessage="1" errorTitle="Duplicate ID" error="Each Phase ID must be unique." sqref="A35">
      <formula1>SUMPRODUCT(--($A$2:$A$50=A35))=1</formula1>
    </dataValidation>
    <dataValidation type="custom" allowBlank="1" showErrorMessage="1" errorTitle="Duplicate ID" error="Each Phase ID must be unique." sqref="A36">
      <formula1>SUMPRODUCT(--($A$2:$A$50=A36))=1</formula1>
    </dataValidation>
    <dataValidation type="custom" allowBlank="1" showErrorMessage="1" errorTitle="Duplicate ID" error="Each Phase ID must be unique." sqref="A37">
      <formula1>SUMPRODUCT(--($A$2:$A$50=A37))=1</formula1>
    </dataValidation>
    <dataValidation type="custom" allowBlank="1" showErrorMessage="1" errorTitle="Duplicate ID" error="Each Phase ID must be unique." sqref="A38">
      <formula1>SUMPRODUCT(--($A$2:$A$50=A38))=1</formula1>
    </dataValidation>
    <dataValidation type="custom" allowBlank="1" showErrorMessage="1" errorTitle="Duplicate ID" error="Each Phase ID must be unique." sqref="A39">
      <formula1>SUMPRODUCT(--($A$2:$A$50=A39))=1</formula1>
    </dataValidation>
    <dataValidation type="custom" allowBlank="1" showErrorMessage="1" errorTitle="Duplicate ID" error="Each Phase ID must be unique." sqref="A4">
      <formula1>SUMPRODUCT(--($A$2:$A$50=A4))=1</formula1>
    </dataValidation>
    <dataValidation type="custom" allowBlank="1" showErrorMessage="1" errorTitle="Duplicate ID" error="Each Phase ID must be unique." sqref="A40">
      <formula1>SUMPRODUCT(--($A$2:$A$50=A40))=1</formula1>
    </dataValidation>
    <dataValidation type="custom" allowBlank="1" showErrorMessage="1" errorTitle="Duplicate ID" error="Each Phase ID must be unique." sqref="A41">
      <formula1>SUMPRODUCT(--($A$2:$A$50=A41))=1</formula1>
    </dataValidation>
    <dataValidation type="custom" allowBlank="1" showErrorMessage="1" errorTitle="Duplicate ID" error="Each Phase ID must be unique." sqref="A42">
      <formula1>SUMPRODUCT(--($A$2:$A$50=A42))=1</formula1>
    </dataValidation>
    <dataValidation type="custom" allowBlank="1" showErrorMessage="1" errorTitle="Duplicate ID" error="Each Phase ID must be unique." sqref="A43">
      <formula1>SUMPRODUCT(--($A$2:$A$50=A43))=1</formula1>
    </dataValidation>
    <dataValidation type="custom" allowBlank="1" showErrorMessage="1" errorTitle="Duplicate ID" error="Each Phase ID must be unique." sqref="A44">
      <formula1>SUMPRODUCT(--($A$2:$A$50=A44))=1</formula1>
    </dataValidation>
    <dataValidation type="custom" allowBlank="1" showErrorMessage="1" errorTitle="Duplicate ID" error="Each Phase ID must be unique." sqref="A45">
      <formula1>SUMPRODUCT(--($A$2:$A$50=A45))=1</formula1>
    </dataValidation>
    <dataValidation type="custom" allowBlank="1" showErrorMessage="1" errorTitle="Duplicate ID" error="Each Phase ID must be unique." sqref="A46">
      <formula1>SUMPRODUCT(--($A$2:$A$50=A46))=1</formula1>
    </dataValidation>
    <dataValidation type="custom" allowBlank="1" showErrorMessage="1" errorTitle="Duplicate ID" error="Each Phase ID must be unique." sqref="A47">
      <formula1>SUMPRODUCT(--($A$2:$A$50=A47))=1</formula1>
    </dataValidation>
    <dataValidation type="custom" allowBlank="1" showErrorMessage="1" errorTitle="Duplicate ID" error="Each Phase ID must be unique." sqref="A48">
      <formula1>SUMPRODUCT(--($A$2:$A$50=A48))=1</formula1>
    </dataValidation>
    <dataValidation type="custom" allowBlank="1" showErrorMessage="1" errorTitle="Duplicate ID" error="Each Phase ID must be unique." sqref="A49">
      <formula1>SUMPRODUCT(--($A$2:$A$50=A49))=1</formula1>
    </dataValidation>
    <dataValidation type="custom" allowBlank="1" showErrorMessage="1" errorTitle="Duplicate ID" error="Each Phase ID must be unique." sqref="A5">
      <formula1>SUMPRODUCT(--($A$2:$A$50=A5))=1</formula1>
    </dataValidation>
    <dataValidation type="custom" allowBlank="1" showErrorMessage="1" errorTitle="Duplicate ID" error="Each Phase ID must be unique." sqref="A50">
      <formula1>SUMPRODUCT(--($A$2:$A$50=A50))=1</formula1>
    </dataValidation>
    <dataValidation type="custom" allowBlank="1" showErrorMessage="1" errorTitle="Duplicate ID" error="Each Phase ID must be unique." sqref="A6">
      <formula1>SUMPRODUCT(--($A$2:$A$50=A6))=1</formula1>
    </dataValidation>
    <dataValidation type="custom" allowBlank="1" showErrorMessage="1" errorTitle="Duplicate ID" error="Each Phase ID must be unique." sqref="A7">
      <formula1>SUMPRODUCT(--($A$2:$A$50=A7))=1</formula1>
    </dataValidation>
    <dataValidation type="custom" allowBlank="1" showErrorMessage="1" errorTitle="Duplicate ID" error="Each Phase ID must be unique." sqref="A8">
      <formula1>SUMPRODUCT(--($A$2:$A$50=A8))=1</formula1>
    </dataValidation>
    <dataValidation type="custom" allowBlank="1" showErrorMessage="1" errorTitle="Duplicate ID" error="Each Phase ID must be unique." sqref="A9">
      <formula1>SUMPRODUCT(--($A$2:$A$50=A9))=1</formula1>
    </dataValidation>
    <dataValidation type="decimal" allowBlank="1" showErrorMessage="1" errorTitle="Invalid budget" error="Enter a number between 0 and 1000000000" sqref="C10:C50">
      <formula1>0</formula1>
      <formula2>1000000000</formula2>
    </dataValidation>
    <dataValidation type="decimal" allowBlank="1" showErrorMessage="1" errorTitle="Invalid budget" error="Enter a number between 0 and 1000000000" sqref="C2:C50">
      <formula1>0</formula1>
      <formula2>1000000000</formula2>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0"/>
  <sheetViews>
    <sheetView workbookViewId="0">
      <pane ySplit="1" topLeftCell="A2" activePane="bottomLeft" state="frozen"/>
      <selection pane="bottomLeft"/>
    </sheetView>
  </sheetViews>
  <sheetFormatPr defaultRowHeight="15" outlineLevelRow="0" outlineLevelCol="0" x14ac:dyDescent="55"/>
  <cols>
    <col min="1" max="1" width="8" customWidth="1"/>
    <col min="3" max="3" width="31" customWidth="1"/>
    <col min="4" max="4" width="14" customWidth="1"/>
    <col min="5" max="6" width="12" customWidth="1"/>
    <col min="7" max="7" width="13" customWidth="1"/>
    <col min="8" max="9" width="10" customWidth="1"/>
    <col min="10" max="10" width="11" customWidth="1"/>
    <col min="12" max="12" width="8" customWidth="1"/>
    <col min="13" max="14" width="12" customWidth="1"/>
    <col min="15" max="15" width="13" customWidth="1"/>
  </cols>
  <sheetData>
    <row r="1" ht="34" customHeight="1" spans="1:15" x14ac:dyDescent="0.25">
      <c r="A1" s="11" t="s">
        <v>51</v>
      </c>
      <c r="B1" s="11" t="s">
        <v>31</v>
      </c>
      <c r="C1" s="11" t="s">
        <v>52</v>
      </c>
      <c r="D1" s="11" t="s">
        <v>53</v>
      </c>
      <c r="E1" s="11" t="s">
        <v>54</v>
      </c>
      <c r="F1" s="11" t="s">
        <v>55</v>
      </c>
      <c r="G1" s="11" t="s">
        <v>56</v>
      </c>
      <c r="H1" s="11" t="s">
        <v>34</v>
      </c>
      <c r="I1" s="11" t="s">
        <v>35</v>
      </c>
      <c r="J1" s="11" t="s">
        <v>36</v>
      </c>
      <c r="K1" s="11" t="s">
        <v>57</v>
      </c>
      <c r="L1" s="11" t="s">
        <v>58</v>
      </c>
      <c r="M1" s="11" t="s">
        <v>59</v>
      </c>
      <c r="N1" s="11" t="s">
        <v>60</v>
      </c>
      <c r="O1" s="11" t="s">
        <v>38</v>
      </c>
    </row>
    <row r="2" ht="28" customHeight="1" spans="1:15" x14ac:dyDescent="0.25">
      <c r="A2" s="12" t="s">
        <v>61</v>
      </c>
      <c r="B2" s="12" t="s">
        <v>39</v>
      </c>
      <c r="C2" s="13" t="s">
        <v>62</v>
      </c>
      <c r="D2" s="13" t="s">
        <v>63</v>
      </c>
      <c r="E2" s="18">
        <v>46391</v>
      </c>
      <c r="F2" s="18">
        <v>46402</v>
      </c>
      <c r="G2" s="12"/>
      <c r="H2" s="14">
        <v>8000</v>
      </c>
      <c r="I2" s="14">
        <v>8500</v>
      </c>
      <c r="J2" s="19">
        <v>1</v>
      </c>
      <c r="K2" s="20">
        <f>IF($A2="","",IF(AND(AND(ISNUMBER(E2),N(E2)&gt;=18264,N(E2)&lt;=73050),AND(ISNUMBER(F2),N(F2)&gt;=18264,N(F2)&lt;=73050),N(F2)&gt;=N(E2)),F2-E2+1,"n/a"))</f>
        <v>12</v>
      </c>
      <c r="L2" s="21">
        <f>IF($A2="","",IF(ISNUMBER(K2),K2*N(J2),"n/a"))</f>
        <v>12</v>
      </c>
      <c r="M2" s="17" t="str">
        <f>IF($A2="","",IF(NOT(ISNUMBER(K2)),"Check dates",IF(J2=1,"Done",IF(NOT(AND(ISNUMBER(Dashboard!$B$3),N(Dashboard!$B$3)&gt;=18264,N(Dashboard!$B$3)&lt;=73050)),"Check data",IF(Dashboard!$B$3&gt;F2,"Late",IF(Dashboard!$B$3&gt;=E2,"In progress","Not started"))))))</f>
        <v>Done</v>
      </c>
      <c r="N2" s="17" t="str">
        <f>IF($A2="","",IF(G2="","",IF(SUMPRODUCT(--($A$2:$A$300=G2))&lt;&gt;1,"Check ID",IF(OR(NOT(ISNUMBER(K2)),NOT(ISNUMBER(INDEX($K$2:$K$300,SUMPRODUCT(--($A$2:$A$300=G2),ROW($A$2:$A$300))-1)))),"Check dates",IF(INDEX($F$2:$F$300,SUMPRODUCT(--($A$2:$A$300=G2),ROW($A$2:$A$300))-1)&gt;=E2,"Conflict","OK")))))</f>
        <v/>
      </c>
      <c r="O2" s="17" t="str">
        <f>IF(COUNTA($A2:$J2)=0,"",IF($A2="","Check ID",IF(SUMPRODUCT(--($A$2:$A$300=$A2))&gt;1,"Duplicate ID",IF(OR($B2="",SUMPRODUCT(--(Phases!$A$2:$A$50=$B2))=0),"Check phase",IF(OR(NOT(AND(ISNUMBER(H2),N(H2)&gt;=0,N(H2)&lt;=1000000000)),NOT(AND(ISNUMBER(I2),N(I2)&gt;=0,N(I2)&lt;=1000000000)),NOT(AND(ISNUMBER(J2),N(J2)&gt;=0,N(J2)&lt;=1))),"Check inputs","OK")))))</f>
        <v>OK</v>
      </c>
    </row>
    <row r="3" ht="28" customHeight="1" spans="1:15" x14ac:dyDescent="0.25">
      <c r="A3" s="12" t="s">
        <v>64</v>
      </c>
      <c r="B3" s="12" t="s">
        <v>39</v>
      </c>
      <c r="C3" s="13" t="s">
        <v>65</v>
      </c>
      <c r="D3" s="13" t="s">
        <v>66</v>
      </c>
      <c r="E3" s="18">
        <v>46398</v>
      </c>
      <c r="F3" s="18">
        <v>46409</v>
      </c>
      <c r="G3" s="12" t="s">
        <v>61</v>
      </c>
      <c r="H3" s="14">
        <v>12000</v>
      </c>
      <c r="I3" s="14">
        <v>11000</v>
      </c>
      <c r="J3" s="19">
        <v>1</v>
      </c>
      <c r="K3" s="20">
        <f>IF($A3="","",IF(AND(AND(ISNUMBER(E3),N(E3)&gt;=18264,N(E3)&lt;=73050),AND(ISNUMBER(F3),N(F3)&gt;=18264,N(F3)&lt;=73050),N(F3)&gt;=N(E3)),F3-E3+1,"n/a"))</f>
        <v>12</v>
      </c>
      <c r="L3" s="21">
        <f>IF($A3="","",IF(ISNUMBER(K3),K3*N(J3),"n/a"))</f>
        <v>12</v>
      </c>
      <c r="M3" s="17" t="str">
        <f>IF($A3="","",IF(NOT(ISNUMBER(K3)),"Check dates",IF(J3=1,"Done",IF(NOT(AND(ISNUMBER(Dashboard!$B$3),N(Dashboard!$B$3)&gt;=18264,N(Dashboard!$B$3)&lt;=73050)),"Check data",IF(Dashboard!$B$3&gt;F3,"Late",IF(Dashboard!$B$3&gt;=E3,"In progress","Not started"))))))</f>
        <v>Done</v>
      </c>
      <c r="N3" s="17" t="str">
        <f>IF($A3="","",IF(G3="","",IF(SUMPRODUCT(--($A$2:$A$300=G3))&lt;&gt;1,"Check ID",IF(OR(NOT(ISNUMBER(K3)),NOT(ISNUMBER(INDEX($K$2:$K$300,SUMPRODUCT(--($A$2:$A$300=G3),ROW($A$2:$A$300))-1)))),"Check dates",IF(INDEX($F$2:$F$300,SUMPRODUCT(--($A$2:$A$300=G3),ROW($A$2:$A$300))-1)&gt;=E3,"Conflict","OK")))))</f>
        <v>Conflict</v>
      </c>
      <c r="O3" s="17" t="str">
        <f>IF(COUNTA($A3:$J3)=0,"",IF($A3="","Check ID",IF(SUMPRODUCT(--($A$2:$A$300=$A3))&gt;1,"Duplicate ID",IF(OR($B3="",SUMPRODUCT(--(Phases!$A$2:$A$50=$B3))=0),"Check phase",IF(OR(NOT(AND(ISNUMBER(H3),N(H3)&gt;=0,N(H3)&lt;=1000000000)),NOT(AND(ISNUMBER(I3),N(I3)&gt;=0,N(I3)&lt;=1000000000)),NOT(AND(ISNUMBER(J3),N(J3)&gt;=0,N(J3)&lt;=1))),"Check inputs","OK")))))</f>
        <v>OK</v>
      </c>
    </row>
    <row r="4" ht="28" customHeight="1" spans="1:15" x14ac:dyDescent="0.25">
      <c r="A4" s="12" t="s">
        <v>67</v>
      </c>
      <c r="B4" s="12" t="s">
        <v>41</v>
      </c>
      <c r="C4" s="13" t="s">
        <v>68</v>
      </c>
      <c r="D4" s="13" t="s">
        <v>66</v>
      </c>
      <c r="E4" s="18">
        <v>46412</v>
      </c>
      <c r="F4" s="18">
        <v>46437</v>
      </c>
      <c r="G4" s="12" t="s">
        <v>64</v>
      </c>
      <c r="H4" s="14">
        <v>30000</v>
      </c>
      <c r="I4" s="14">
        <v>31000</v>
      </c>
      <c r="J4" s="19">
        <v>1</v>
      </c>
      <c r="K4" s="20">
        <f>IF($A4="","",IF(AND(AND(ISNUMBER(E4),N(E4)&gt;=18264,N(E4)&lt;=73050),AND(ISNUMBER(F4),N(F4)&gt;=18264,N(F4)&lt;=73050),N(F4)&gt;=N(E4)),F4-E4+1,"n/a"))</f>
        <v>26</v>
      </c>
      <c r="L4" s="21">
        <f>IF($A4="","",IF(ISNUMBER(K4),K4*N(J4),"n/a"))</f>
        <v>26</v>
      </c>
      <c r="M4" s="17" t="str">
        <f>IF($A4="","",IF(NOT(ISNUMBER(K4)),"Check dates",IF(J4=1,"Done",IF(NOT(AND(ISNUMBER(Dashboard!$B$3),N(Dashboard!$B$3)&gt;=18264,N(Dashboard!$B$3)&lt;=73050)),"Check data",IF(Dashboard!$B$3&gt;F4,"Late",IF(Dashboard!$B$3&gt;=E4,"In progress","Not started"))))))</f>
        <v>Done</v>
      </c>
      <c r="N4" s="17" t="str">
        <f>IF($A4="","",IF(G4="","",IF(SUMPRODUCT(--($A$2:$A$300=G4))&lt;&gt;1,"Check ID",IF(OR(NOT(ISNUMBER(K4)),NOT(ISNUMBER(INDEX($K$2:$K$300,SUMPRODUCT(--($A$2:$A$300=G4),ROW($A$2:$A$300))-1)))),"Check dates",IF(INDEX($F$2:$F$300,SUMPRODUCT(--($A$2:$A$300=G4),ROW($A$2:$A$300))-1)&gt;=E4,"Conflict","OK")))))</f>
        <v>OK</v>
      </c>
      <c r="O4" s="17" t="str">
        <f>IF(COUNTA($A4:$J4)=0,"",IF($A4="","Check ID",IF(SUMPRODUCT(--($A$2:$A$300=$A4))&gt;1,"Duplicate ID",IF(OR($B4="",SUMPRODUCT(--(Phases!$A$2:$A$50=$B4))=0),"Check phase",IF(OR(NOT(AND(ISNUMBER(H4),N(H4)&gt;=0,N(H4)&lt;=1000000000)),NOT(AND(ISNUMBER(I4),N(I4)&gt;=0,N(I4)&lt;=1000000000)),NOT(AND(ISNUMBER(J4),N(J4)&gt;=0,N(J4)&lt;=1))),"Check inputs","OK")))))</f>
        <v>OK</v>
      </c>
    </row>
    <row r="5" ht="28" customHeight="1" spans="1:15" x14ac:dyDescent="0.25">
      <c r="A5" s="12" t="s">
        <v>69</v>
      </c>
      <c r="B5" s="12" t="s">
        <v>41</v>
      </c>
      <c r="C5" s="13" t="s">
        <v>70</v>
      </c>
      <c r="D5" s="13" t="s">
        <v>63</v>
      </c>
      <c r="E5" s="18">
        <v>46440</v>
      </c>
      <c r="F5" s="18">
        <v>46451</v>
      </c>
      <c r="G5" s="12" t="s">
        <v>67</v>
      </c>
      <c r="H5" s="14">
        <v>15000</v>
      </c>
      <c r="I5" s="14">
        <v>9000</v>
      </c>
      <c r="J5" s="19">
        <v>0.6</v>
      </c>
      <c r="K5" s="20">
        <f>IF($A5="","",IF(AND(AND(ISNUMBER(E5),N(E5)&gt;=18264,N(E5)&lt;=73050),AND(ISNUMBER(F5),N(F5)&gt;=18264,N(F5)&lt;=73050),N(F5)&gt;=N(E5)),F5-E5+1,"n/a"))</f>
        <v>12</v>
      </c>
      <c r="L5" s="21">
        <f>IF($A5="","",IF(ISNUMBER(K5),K5*N(J5),"n/a"))</f>
        <v>7.2</v>
      </c>
      <c r="M5" s="17" t="str">
        <f>IF($A5="","",IF(NOT(ISNUMBER(K5)),"Check dates",IF(J5=1,"Done",IF(NOT(AND(ISNUMBER(Dashboard!$B$3),N(Dashboard!$B$3)&gt;=18264,N(Dashboard!$B$3)&lt;=73050)),"Check data",IF(Dashboard!$B$3&gt;F5,"Late",IF(Dashboard!$B$3&gt;=E5,"In progress","Not started"))))))</f>
        <v>Late</v>
      </c>
      <c r="N5" s="17" t="str">
        <f>IF($A5="","",IF(G5="","",IF(SUMPRODUCT(--($A$2:$A$300=G5))&lt;&gt;1,"Check ID",IF(OR(NOT(ISNUMBER(K5)),NOT(ISNUMBER(INDEX($K$2:$K$300,SUMPRODUCT(--($A$2:$A$300=G5),ROW($A$2:$A$300))-1)))),"Check dates",IF(INDEX($F$2:$F$300,SUMPRODUCT(--($A$2:$A$300=G5),ROW($A$2:$A$300))-1)&gt;=E5,"Conflict","OK")))))</f>
        <v>OK</v>
      </c>
      <c r="O5" s="17" t="str">
        <f>IF(COUNTA($A5:$J5)=0,"",IF($A5="","Check ID",IF(SUMPRODUCT(--($A$2:$A$300=$A5))&gt;1,"Duplicate ID",IF(OR($B5="",SUMPRODUCT(--(Phases!$A$2:$A$50=$B5))=0),"Check phase",IF(OR(NOT(AND(ISNUMBER(H5),N(H5)&gt;=0,N(H5)&lt;=1000000000)),NOT(AND(ISNUMBER(I5),N(I5)&gt;=0,N(I5)&lt;=1000000000)),NOT(AND(ISNUMBER(J5),N(J5)&gt;=0,N(J5)&lt;=1))),"Check inputs","OK")))))</f>
        <v>OK</v>
      </c>
    </row>
    <row r="6" ht="28" customHeight="1" spans="1:15" x14ac:dyDescent="0.25">
      <c r="A6" s="12" t="s">
        <v>71</v>
      </c>
      <c r="B6" s="12" t="s">
        <v>43</v>
      </c>
      <c r="C6" s="13" t="s">
        <v>72</v>
      </c>
      <c r="D6" s="13" t="s">
        <v>66</v>
      </c>
      <c r="E6" s="18">
        <v>46447</v>
      </c>
      <c r="F6" s="18">
        <v>46500</v>
      </c>
      <c r="G6" s="12" t="s">
        <v>69</v>
      </c>
      <c r="H6" s="14">
        <v>60000</v>
      </c>
      <c r="I6" s="14">
        <v>20000</v>
      </c>
      <c r="J6" s="19">
        <v>0.3</v>
      </c>
      <c r="K6" s="20">
        <f>IF($A6="","",IF(AND(AND(ISNUMBER(E6),N(E6)&gt;=18264,N(E6)&lt;=73050),AND(ISNUMBER(F6),N(F6)&gt;=18264,N(F6)&lt;=73050),N(F6)&gt;=N(E6)),F6-E6+1,"n/a"))</f>
        <v>54</v>
      </c>
      <c r="L6" s="21">
        <f>IF($A6="","",IF(ISNUMBER(K6),K6*N(J6),"n/a"))</f>
        <v>16.2</v>
      </c>
      <c r="M6" s="17" t="str">
        <f>IF($A6="","",IF(NOT(ISNUMBER(K6)),"Check dates",IF(J6=1,"Done",IF(NOT(AND(ISNUMBER(Dashboard!$B$3),N(Dashboard!$B$3)&gt;=18264,N(Dashboard!$B$3)&lt;=73050)),"Check data",IF(Dashboard!$B$3&gt;F6,"Late",IF(Dashboard!$B$3&gt;=E6,"In progress","Not started"))))))</f>
        <v>In progress</v>
      </c>
      <c r="N6" s="17" t="str">
        <f>IF($A6="","",IF(G6="","",IF(SUMPRODUCT(--($A$2:$A$300=G6))&lt;&gt;1,"Check ID",IF(OR(NOT(ISNUMBER(K6)),NOT(ISNUMBER(INDEX($K$2:$K$300,SUMPRODUCT(--($A$2:$A$300=G6),ROW($A$2:$A$300))-1)))),"Check dates",IF(INDEX($F$2:$F$300,SUMPRODUCT(--($A$2:$A$300=G6),ROW($A$2:$A$300))-1)&gt;=E6,"Conflict","OK")))))</f>
        <v>Conflict</v>
      </c>
      <c r="O6" s="17" t="str">
        <f>IF(COUNTA($A6:$J6)=0,"",IF($A6="","Check ID",IF(SUMPRODUCT(--($A$2:$A$300=$A6))&gt;1,"Duplicate ID",IF(OR($B6="",SUMPRODUCT(--(Phases!$A$2:$A$50=$B6))=0),"Check phase",IF(OR(NOT(AND(ISNUMBER(H6),N(H6)&gt;=0,N(H6)&lt;=1000000000)),NOT(AND(ISNUMBER(I6),N(I6)&gt;=0,N(I6)&lt;=1000000000)),NOT(AND(ISNUMBER(J6),N(J6)&gt;=0,N(J6)&lt;=1))),"Check inputs","OK")))))</f>
        <v>OK</v>
      </c>
    </row>
    <row r="7" ht="28" customHeight="1" spans="1:15" x14ac:dyDescent="0.25">
      <c r="A7" s="12" t="s">
        <v>73</v>
      </c>
      <c r="B7" s="12" t="s">
        <v>43</v>
      </c>
      <c r="C7" s="13" t="s">
        <v>74</v>
      </c>
      <c r="D7" s="13" t="s">
        <v>66</v>
      </c>
      <c r="E7" s="18">
        <v>46461</v>
      </c>
      <c r="F7" s="18">
        <v>46507</v>
      </c>
      <c r="G7" s="12" t="s">
        <v>69</v>
      </c>
      <c r="H7" s="14">
        <v>30000</v>
      </c>
      <c r="I7" s="14">
        <v>4000</v>
      </c>
      <c r="J7" s="19">
        <v>0.1</v>
      </c>
      <c r="K7" s="20">
        <f>IF($A7="","",IF(AND(AND(ISNUMBER(E7),N(E7)&gt;=18264,N(E7)&lt;=73050),AND(ISNUMBER(F7),N(F7)&gt;=18264,N(F7)&lt;=73050),N(F7)&gt;=N(E7)),F7-E7+1,"n/a"))</f>
        <v>47</v>
      </c>
      <c r="L7" s="21">
        <f>IF($A7="","",IF(ISNUMBER(K7),K7*N(J7),"n/a"))</f>
        <v>4.7</v>
      </c>
      <c r="M7" s="17" t="str">
        <f>IF($A7="","",IF(NOT(ISNUMBER(K7)),"Check dates",IF(J7=1,"Done",IF(NOT(AND(ISNUMBER(Dashboard!$B$3),N(Dashboard!$B$3)&gt;=18264,N(Dashboard!$B$3)&lt;=73050)),"Check data",IF(Dashboard!$B$3&gt;F7,"Late",IF(Dashboard!$B$3&gt;=E7,"In progress","Not started"))))))</f>
        <v>In progress</v>
      </c>
      <c r="N7" s="17" t="str">
        <f>IF($A7="","",IF(G7="","",IF(SUMPRODUCT(--($A$2:$A$300=G7))&lt;&gt;1,"Check ID",IF(OR(NOT(ISNUMBER(K7)),NOT(ISNUMBER(INDEX($K$2:$K$300,SUMPRODUCT(--($A$2:$A$300=G7),ROW($A$2:$A$300))-1)))),"Check dates",IF(INDEX($F$2:$F$300,SUMPRODUCT(--($A$2:$A$300=G7),ROW($A$2:$A$300))-1)&gt;=E7,"Conflict","OK")))))</f>
        <v>OK</v>
      </c>
      <c r="O7" s="17" t="str">
        <f>IF(COUNTA($A7:$J7)=0,"",IF($A7="","Check ID",IF(SUMPRODUCT(--($A$2:$A$300=$A7))&gt;1,"Duplicate ID",IF(OR($B7="",SUMPRODUCT(--(Phases!$A$2:$A$50=$B7))=0),"Check phase",IF(OR(NOT(AND(ISNUMBER(H7),N(H7)&gt;=0,N(H7)&lt;=1000000000)),NOT(AND(ISNUMBER(I7),N(I7)&gt;=0,N(I7)&lt;=1000000000)),NOT(AND(ISNUMBER(J7),N(J7)&gt;=0,N(J7)&lt;=1))),"Check inputs","OK")))))</f>
        <v>OK</v>
      </c>
    </row>
    <row r="8" ht="28" customHeight="1" spans="1:15" x14ac:dyDescent="0.25">
      <c r="A8" s="12" t="s">
        <v>75</v>
      </c>
      <c r="B8" s="12" t="s">
        <v>45</v>
      </c>
      <c r="C8" s="13" t="s">
        <v>76</v>
      </c>
      <c r="D8" s="13" t="s">
        <v>77</v>
      </c>
      <c r="E8" s="18">
        <v>46433</v>
      </c>
      <c r="F8" s="18">
        <v>46458</v>
      </c>
      <c r="G8" s="12" t="s">
        <v>67</v>
      </c>
      <c r="H8" s="14">
        <v>15000</v>
      </c>
      <c r="I8" s="14">
        <v>12000</v>
      </c>
      <c r="J8" s="19">
        <v>0.8</v>
      </c>
      <c r="K8" s="20">
        <f>IF($A8="","",IF(AND(AND(ISNUMBER(E8),N(E8)&gt;=18264,N(E8)&lt;=73050),AND(ISNUMBER(F8),N(F8)&gt;=18264,N(F8)&lt;=73050),N(F8)&gt;=N(E8)),F8-E8+1,"n/a"))</f>
        <v>26</v>
      </c>
      <c r="L8" s="21">
        <f>IF($A8="","",IF(ISNUMBER(K8),K8*N(J8),"n/a"))</f>
        <v>20.8</v>
      </c>
      <c r="M8" s="17" t="str">
        <f>IF($A8="","",IF(NOT(ISNUMBER(K8)),"Check dates",IF(J8=1,"Done",IF(NOT(AND(ISNUMBER(Dashboard!$B$3),N(Dashboard!$B$3)&gt;=18264,N(Dashboard!$B$3)&lt;=73050)),"Check data",IF(Dashboard!$B$3&gt;F8,"Late",IF(Dashboard!$B$3&gt;=E8,"In progress","Not started"))))))</f>
        <v>Late</v>
      </c>
      <c r="N8" s="17" t="str">
        <f>IF($A8="","",IF(G8="","",IF(SUMPRODUCT(--($A$2:$A$300=G8))&lt;&gt;1,"Check ID",IF(OR(NOT(ISNUMBER(K8)),NOT(ISNUMBER(INDEX($K$2:$K$300,SUMPRODUCT(--($A$2:$A$300=G8),ROW($A$2:$A$300))-1)))),"Check dates",IF(INDEX($F$2:$F$300,SUMPRODUCT(--($A$2:$A$300=G8),ROW($A$2:$A$300))-1)&gt;=E8,"Conflict","OK")))))</f>
        <v>Conflict</v>
      </c>
      <c r="O8" s="17" t="str">
        <f>IF(COUNTA($A8:$J8)=0,"",IF($A8="","Check ID",IF(SUMPRODUCT(--($A$2:$A$300=$A8))&gt;1,"Duplicate ID",IF(OR($B8="",SUMPRODUCT(--(Phases!$A$2:$A$50=$B8))=0),"Check phase",IF(OR(NOT(AND(ISNUMBER(H8),N(H8)&gt;=0,N(H8)&lt;=1000000000)),NOT(AND(ISNUMBER(I8),N(I8)&gt;=0,N(I8)&lt;=1000000000)),NOT(AND(ISNUMBER(J8),N(J8)&gt;=0,N(J8)&lt;=1))),"Check inputs","OK")))))</f>
        <v>OK</v>
      </c>
    </row>
    <row r="9" ht="28" customHeight="1" spans="1:15" x14ac:dyDescent="0.25">
      <c r="A9" s="12" t="s">
        <v>78</v>
      </c>
      <c r="B9" s="12" t="s">
        <v>45</v>
      </c>
      <c r="C9" s="13" t="s">
        <v>79</v>
      </c>
      <c r="D9" s="13" t="s">
        <v>77</v>
      </c>
      <c r="E9" s="18">
        <v>46461</v>
      </c>
      <c r="F9" s="18">
        <v>46507</v>
      </c>
      <c r="G9" s="12" t="s">
        <v>75</v>
      </c>
      <c r="H9" s="14">
        <v>20000</v>
      </c>
      <c r="I9" s="14">
        <v>0</v>
      </c>
      <c r="J9" s="19">
        <v>0</v>
      </c>
      <c r="K9" s="20">
        <f>IF($A9="","",IF(AND(AND(ISNUMBER(E9),N(E9)&gt;=18264,N(E9)&lt;=73050),AND(ISNUMBER(F9),N(F9)&gt;=18264,N(F9)&lt;=73050),N(F9)&gt;=N(E9)),F9-E9+1,"n/a"))</f>
        <v>47</v>
      </c>
      <c r="L9" s="21">
        <f>IF($A9="","",IF(ISNUMBER(K9),K9*N(J9),"n/a"))</f>
        <v>0</v>
      </c>
      <c r="M9" s="17" t="str">
        <f>IF($A9="","",IF(NOT(ISNUMBER(K9)),"Check dates",IF(J9=1,"Done",IF(NOT(AND(ISNUMBER(Dashboard!$B$3),N(Dashboard!$B$3)&gt;=18264,N(Dashboard!$B$3)&lt;=73050)),"Check data",IF(Dashboard!$B$3&gt;F9,"Late",IF(Dashboard!$B$3&gt;=E9,"In progress","Not started"))))))</f>
        <v>In progress</v>
      </c>
      <c r="N9" s="17" t="str">
        <f>IF($A9="","",IF(G9="","",IF(SUMPRODUCT(--($A$2:$A$300=G9))&lt;&gt;1,"Check ID",IF(OR(NOT(ISNUMBER(K9)),NOT(ISNUMBER(INDEX($K$2:$K$300,SUMPRODUCT(--($A$2:$A$300=G9),ROW($A$2:$A$300))-1)))),"Check dates",IF(INDEX($F$2:$F$300,SUMPRODUCT(--($A$2:$A$300=G9),ROW($A$2:$A$300))-1)&gt;=E9,"Conflict","OK")))))</f>
        <v>OK</v>
      </c>
      <c r="O9" s="17" t="str">
        <f>IF(COUNTA($A9:$J9)=0,"",IF($A9="","Check ID",IF(SUMPRODUCT(--($A$2:$A$300=$A9))&gt;1,"Duplicate ID",IF(OR($B9="",SUMPRODUCT(--(Phases!$A$2:$A$50=$B9))=0),"Check phase",IF(OR(NOT(AND(ISNUMBER(H9),N(H9)&gt;=0,N(H9)&lt;=1000000000)),NOT(AND(ISNUMBER(I9),N(I9)&gt;=0,N(I9)&lt;=1000000000)),NOT(AND(ISNUMBER(J9),N(J9)&gt;=0,N(J9)&lt;=1))),"Check inputs","OK")))))</f>
        <v>OK</v>
      </c>
    </row>
    <row r="10" ht="28" customHeight="1" spans="1:15" x14ac:dyDescent="0.25">
      <c r="A10" s="12" t="s">
        <v>80</v>
      </c>
      <c r="B10" s="12" t="s">
        <v>47</v>
      </c>
      <c r="C10" s="13" t="s">
        <v>81</v>
      </c>
      <c r="D10" s="13" t="s">
        <v>82</v>
      </c>
      <c r="E10" s="18">
        <v>46510</v>
      </c>
      <c r="F10" s="18">
        <v>46528</v>
      </c>
      <c r="G10" s="12" t="s">
        <v>71</v>
      </c>
      <c r="H10" s="14">
        <v>15000</v>
      </c>
      <c r="I10" s="14">
        <v>0</v>
      </c>
      <c r="J10" s="19">
        <v>0</v>
      </c>
      <c r="K10" s="20">
        <f>IF($A10="","",IF(AND(AND(ISNUMBER(E10),N(E10)&gt;=18264,N(E10)&lt;=73050),AND(ISNUMBER(F10),N(F10)&gt;=18264,N(F10)&lt;=73050),N(F10)&gt;=N(E10)),F10-E10+1,"n/a"))</f>
        <v>19</v>
      </c>
      <c r="L10" s="21">
        <f>IF($A10="","",IF(ISNUMBER(K10),K10*N(J10),"n/a"))</f>
        <v>0</v>
      </c>
      <c r="M10" s="17" t="str">
        <f>IF($A10="","",IF(NOT(ISNUMBER(K10)),"Check dates",IF(J10=1,"Done",IF(NOT(AND(ISNUMBER(Dashboard!$B$3),N(Dashboard!$B$3)&gt;=18264,N(Dashboard!$B$3)&lt;=73050)),"Check data",IF(Dashboard!$B$3&gt;F10,"Late",IF(Dashboard!$B$3&gt;=E10,"In progress","Not started"))))))</f>
        <v>Not started</v>
      </c>
      <c r="N10" s="17" t="str">
        <f>IF($A10="","",IF(G10="","",IF(SUMPRODUCT(--($A$2:$A$300=G10))&lt;&gt;1,"Check ID",IF(OR(NOT(ISNUMBER(K10)),NOT(ISNUMBER(INDEX($K$2:$K$300,SUMPRODUCT(--($A$2:$A$300=G10),ROW($A$2:$A$300))-1)))),"Check dates",IF(INDEX($F$2:$F$300,SUMPRODUCT(--($A$2:$A$300=G10),ROW($A$2:$A$300))-1)&gt;=E10,"Conflict","OK")))))</f>
        <v>OK</v>
      </c>
      <c r="O10" s="17" t="str">
        <f>IF(COUNTA($A10:$J10)=0,"",IF($A10="","Check ID",IF(SUMPRODUCT(--($A$2:$A$300=$A10))&gt;1,"Duplicate ID",IF(OR($B10="",SUMPRODUCT(--(Phases!$A$2:$A$50=$B10))=0),"Check phase",IF(OR(NOT(AND(ISNUMBER(H10),N(H10)&gt;=0,N(H10)&lt;=1000000000)),NOT(AND(ISNUMBER(I10),N(I10)&gt;=0,N(I10)&lt;=1000000000)),NOT(AND(ISNUMBER(J10),N(J10)&gt;=0,N(J10)&lt;=1))),"Check inputs","OK")))))</f>
        <v>OK</v>
      </c>
    </row>
    <row r="11" ht="28" customHeight="1" spans="1:15" x14ac:dyDescent="0.25">
      <c r="A11" s="12" t="s">
        <v>83</v>
      </c>
      <c r="B11" s="12" t="s">
        <v>47</v>
      </c>
      <c r="C11" s="13" t="s">
        <v>84</v>
      </c>
      <c r="D11" s="13" t="s">
        <v>85</v>
      </c>
      <c r="E11" s="18">
        <v>46531</v>
      </c>
      <c r="F11" s="18">
        <v>46549</v>
      </c>
      <c r="G11" s="12" t="s">
        <v>80</v>
      </c>
      <c r="H11" s="14">
        <v>25000</v>
      </c>
      <c r="I11" s="14">
        <v>0</v>
      </c>
      <c r="J11" s="19">
        <v>0</v>
      </c>
      <c r="K11" s="20">
        <f>IF($A11="","",IF(AND(AND(ISNUMBER(E11),N(E11)&gt;=18264,N(E11)&lt;=73050),AND(ISNUMBER(F11),N(F11)&gt;=18264,N(F11)&lt;=73050),N(F11)&gt;=N(E11)),F11-E11+1,"n/a"))</f>
        <v>19</v>
      </c>
      <c r="L11" s="21">
        <f>IF($A11="","",IF(ISNUMBER(K11),K11*N(J11),"n/a"))</f>
        <v>0</v>
      </c>
      <c r="M11" s="17" t="str">
        <f>IF($A11="","",IF(NOT(ISNUMBER(K11)),"Check dates",IF(J11=1,"Done",IF(NOT(AND(ISNUMBER(Dashboard!$B$3),N(Dashboard!$B$3)&gt;=18264,N(Dashboard!$B$3)&lt;=73050)),"Check data",IF(Dashboard!$B$3&gt;F11,"Late",IF(Dashboard!$B$3&gt;=E11,"In progress","Not started"))))))</f>
        <v>Not started</v>
      </c>
      <c r="N11" s="17" t="str">
        <f>IF($A11="","",IF(G11="","",IF(SUMPRODUCT(--($A$2:$A$300=G11))&lt;&gt;1,"Check ID",IF(OR(NOT(ISNUMBER(K11)),NOT(ISNUMBER(INDEX($K$2:$K$300,SUMPRODUCT(--($A$2:$A$300=G11),ROW($A$2:$A$300))-1)))),"Check dates",IF(INDEX($F$2:$F$300,SUMPRODUCT(--($A$2:$A$300=G11),ROW($A$2:$A$300))-1)&gt;=E11,"Conflict","OK")))))</f>
        <v>OK</v>
      </c>
      <c r="O11" s="17" t="str">
        <f>IF(COUNTA($A11:$J11)=0,"",IF($A11="","Check ID",IF(SUMPRODUCT(--($A$2:$A$300=$A11))&gt;1,"Duplicate ID",IF(OR($B11="",SUMPRODUCT(--(Phases!$A$2:$A$50=$B11))=0),"Check phase",IF(OR(NOT(AND(ISNUMBER(H11),N(H11)&gt;=0,N(H11)&lt;=1000000000)),NOT(AND(ISNUMBER(I11),N(I11)&gt;=0,N(I11)&lt;=1000000000)),NOT(AND(ISNUMBER(J11),N(J11)&gt;=0,N(J11)&lt;=1))),"Check inputs","OK")))))</f>
        <v>OK</v>
      </c>
    </row>
    <row r="12" ht="28" customHeight="1" spans="1:15" x14ac:dyDescent="0.25">
      <c r="A12" s="12" t="s">
        <v>86</v>
      </c>
      <c r="B12" s="12" t="s">
        <v>49</v>
      </c>
      <c r="C12" s="13" t="s">
        <v>87</v>
      </c>
      <c r="D12" s="13" t="s">
        <v>66</v>
      </c>
      <c r="E12" s="18">
        <v>46552</v>
      </c>
      <c r="F12" s="18">
        <v>46558</v>
      </c>
      <c r="G12" s="12" t="s">
        <v>83</v>
      </c>
      <c r="H12" s="14">
        <v>18000</v>
      </c>
      <c r="I12" s="14">
        <v>0</v>
      </c>
      <c r="J12" s="19">
        <v>0</v>
      </c>
      <c r="K12" s="20">
        <f>IF($A12="","",IF(AND(AND(ISNUMBER(E12),N(E12)&gt;=18264,N(E12)&lt;=73050),AND(ISNUMBER(F12),N(F12)&gt;=18264,N(F12)&lt;=73050),N(F12)&gt;=N(E12)),F12-E12+1,"n/a"))</f>
        <v>7</v>
      </c>
      <c r="L12" s="21">
        <f>IF($A12="","",IF(ISNUMBER(K12),K12*N(J12),"n/a"))</f>
        <v>0</v>
      </c>
      <c r="M12" s="17" t="str">
        <f>IF($A12="","",IF(NOT(ISNUMBER(K12)),"Check dates",IF(J12=1,"Done",IF(NOT(AND(ISNUMBER(Dashboard!$B$3),N(Dashboard!$B$3)&gt;=18264,N(Dashboard!$B$3)&lt;=73050)),"Check data",IF(Dashboard!$B$3&gt;F12,"Late",IF(Dashboard!$B$3&gt;=E12,"In progress","Not started"))))))</f>
        <v>Not started</v>
      </c>
      <c r="N12" s="17" t="str">
        <f>IF($A12="","",IF(G12="","",IF(SUMPRODUCT(--($A$2:$A$300=G12))&lt;&gt;1,"Check ID",IF(OR(NOT(ISNUMBER(K12)),NOT(ISNUMBER(INDEX($K$2:$K$300,SUMPRODUCT(--($A$2:$A$300=G12),ROW($A$2:$A$300))-1)))),"Check dates",IF(INDEX($F$2:$F$300,SUMPRODUCT(--($A$2:$A$300=G12),ROW($A$2:$A$300))-1)&gt;=E12,"Conflict","OK")))))</f>
        <v>OK</v>
      </c>
      <c r="O12" s="17" t="str">
        <f>IF(COUNTA($A12:$J12)=0,"",IF($A12="","Check ID",IF(SUMPRODUCT(--($A$2:$A$300=$A12))&gt;1,"Duplicate ID",IF(OR($B12="",SUMPRODUCT(--(Phases!$A$2:$A$50=$B12))=0),"Check phase",IF(OR(NOT(AND(ISNUMBER(H12),N(H12)&gt;=0,N(H12)&lt;=1000000000)),NOT(AND(ISNUMBER(I12),N(I12)&gt;=0,N(I12)&lt;=1000000000)),NOT(AND(ISNUMBER(J12),N(J12)&gt;=0,N(J12)&lt;=1))),"Check inputs","OK")))))</f>
        <v>OK</v>
      </c>
    </row>
    <row r="13" ht="28" customHeight="1" spans="1:15" x14ac:dyDescent="0.25">
      <c r="A13" s="12" t="s">
        <v>88</v>
      </c>
      <c r="B13" s="12" t="s">
        <v>49</v>
      </c>
      <c r="C13" s="13" t="s">
        <v>89</v>
      </c>
      <c r="D13" s="13" t="s">
        <v>90</v>
      </c>
      <c r="E13" s="18">
        <v>46559</v>
      </c>
      <c r="F13" s="18">
        <v>46584</v>
      </c>
      <c r="G13" s="12" t="s">
        <v>86</v>
      </c>
      <c r="H13" s="14">
        <v>12000</v>
      </c>
      <c r="I13" s="14">
        <v>0</v>
      </c>
      <c r="J13" s="19">
        <v>0</v>
      </c>
      <c r="K13" s="20">
        <f>IF($A13="","",IF(AND(AND(ISNUMBER(E13),N(E13)&gt;=18264,N(E13)&lt;=73050),AND(ISNUMBER(F13),N(F13)&gt;=18264,N(F13)&lt;=73050),N(F13)&gt;=N(E13)),F13-E13+1,"n/a"))</f>
        <v>26</v>
      </c>
      <c r="L13" s="21">
        <f>IF($A13="","",IF(ISNUMBER(K13),K13*N(J13),"n/a"))</f>
        <v>0</v>
      </c>
      <c r="M13" s="17" t="str">
        <f>IF($A13="","",IF(NOT(ISNUMBER(K13)),"Check dates",IF(J13=1,"Done",IF(NOT(AND(ISNUMBER(Dashboard!$B$3),N(Dashboard!$B$3)&gt;=18264,N(Dashboard!$B$3)&lt;=73050)),"Check data",IF(Dashboard!$B$3&gt;F13,"Late",IF(Dashboard!$B$3&gt;=E13,"In progress","Not started"))))))</f>
        <v>Not started</v>
      </c>
      <c r="N13" s="17" t="str">
        <f>IF($A13="","",IF(G13="","",IF(SUMPRODUCT(--($A$2:$A$300=G13))&lt;&gt;1,"Check ID",IF(OR(NOT(ISNUMBER(K13)),NOT(ISNUMBER(INDEX($K$2:$K$300,SUMPRODUCT(--($A$2:$A$300=G13),ROW($A$2:$A$300))-1)))),"Check dates",IF(INDEX($F$2:$F$300,SUMPRODUCT(--($A$2:$A$300=G13),ROW($A$2:$A$300))-1)&gt;=E13,"Conflict","OK")))))</f>
        <v>OK</v>
      </c>
      <c r="O13" s="17" t="str">
        <f>IF(COUNTA($A13:$J13)=0,"",IF($A13="","Check ID",IF(SUMPRODUCT(--($A$2:$A$300=$A13))&gt;1,"Duplicate ID",IF(OR($B13="",SUMPRODUCT(--(Phases!$A$2:$A$50=$B13))=0),"Check phase",IF(OR(NOT(AND(ISNUMBER(H13),N(H13)&gt;=0,N(H13)&lt;=1000000000)),NOT(AND(ISNUMBER(I13),N(I13)&gt;=0,N(I13)&lt;=1000000000)),NOT(AND(ISNUMBER(J13),N(J13)&gt;=0,N(J13)&lt;=1))),"Check inputs","OK")))))</f>
        <v>OK</v>
      </c>
    </row>
    <row r="14" ht="28" customHeight="1" spans="1:15" x14ac:dyDescent="0.25">
      <c r="A14" s="12"/>
      <c r="B14" s="12"/>
      <c r="C14" s="13"/>
      <c r="D14" s="13"/>
      <c r="E14" s="18"/>
      <c r="F14" s="18"/>
      <c r="G14" s="12"/>
      <c r="H14" s="14"/>
      <c r="I14" s="14"/>
      <c r="J14" s="19"/>
      <c r="K14" s="20" t="str">
        <f>IF($A14="","",IF(AND(AND(ISNUMBER(E14),N(E14)&gt;=18264,N(E14)&lt;=73050),AND(ISNUMBER(F14),N(F14)&gt;=18264,N(F14)&lt;=73050),N(F14)&gt;=N(E14)),F14-E14+1,"n/a"))</f>
        <v/>
      </c>
      <c r="L14" s="21" t="str">
        <f>IF($A14="","",IF(ISNUMBER(K14),K14*N(J14),"n/a"))</f>
        <v/>
      </c>
      <c r="M14" s="17" t="str">
        <f>IF($A14="","",IF(NOT(ISNUMBER(K14)),"Check dates",IF(J14=1,"Done",IF(NOT(AND(ISNUMBER(Dashboard!$B$3),N(Dashboard!$B$3)&gt;=18264,N(Dashboard!$B$3)&lt;=73050)),"Check data",IF(Dashboard!$B$3&gt;F14,"Late",IF(Dashboard!$B$3&gt;=E14,"In progress","Not started"))))))</f>
        <v/>
      </c>
      <c r="N14" s="17" t="str">
        <f>IF($A14="","",IF(G14="","",IF(SUMPRODUCT(--($A$2:$A$300=G14))&lt;&gt;1,"Check ID",IF(OR(NOT(ISNUMBER(K14)),NOT(ISNUMBER(INDEX($K$2:$K$300,SUMPRODUCT(--($A$2:$A$300=G14),ROW($A$2:$A$300))-1)))),"Check dates",IF(INDEX($F$2:$F$300,SUMPRODUCT(--($A$2:$A$300=G14),ROW($A$2:$A$300))-1)&gt;=E14,"Conflict","OK")))))</f>
        <v/>
      </c>
      <c r="O14" s="17" t="str">
        <f>IF(COUNTA($A14:$J14)=0,"",IF($A14="","Check ID",IF(SUMPRODUCT(--($A$2:$A$300=$A14))&gt;1,"Duplicate ID",IF(OR($B14="",SUMPRODUCT(--(Phases!$A$2:$A$50=$B14))=0),"Check phase",IF(OR(NOT(AND(ISNUMBER(H14),N(H14)&gt;=0,N(H14)&lt;=1000000000)),NOT(AND(ISNUMBER(I14),N(I14)&gt;=0,N(I14)&lt;=1000000000)),NOT(AND(ISNUMBER(J14),N(J14)&gt;=0,N(J14)&lt;=1))),"Check inputs","OK")))))</f>
        <v/>
      </c>
    </row>
    <row r="15" ht="28" customHeight="1" spans="1:15" x14ac:dyDescent="0.25">
      <c r="A15" s="12"/>
      <c r="B15" s="12"/>
      <c r="C15" s="13"/>
      <c r="D15" s="13"/>
      <c r="E15" s="18"/>
      <c r="F15" s="18"/>
      <c r="G15" s="12"/>
      <c r="H15" s="14"/>
      <c r="I15" s="14"/>
      <c r="J15" s="19"/>
      <c r="K15" s="20" t="str">
        <f>IF($A15="","",IF(AND(AND(ISNUMBER(E15),N(E15)&gt;=18264,N(E15)&lt;=73050),AND(ISNUMBER(F15),N(F15)&gt;=18264,N(F15)&lt;=73050),N(F15)&gt;=N(E15)),F15-E15+1,"n/a"))</f>
        <v/>
      </c>
      <c r="L15" s="21" t="str">
        <f>IF($A15="","",IF(ISNUMBER(K15),K15*N(J15),"n/a"))</f>
        <v/>
      </c>
      <c r="M15" s="17" t="str">
        <f>IF($A15="","",IF(NOT(ISNUMBER(K15)),"Check dates",IF(J15=1,"Done",IF(NOT(AND(ISNUMBER(Dashboard!$B$3),N(Dashboard!$B$3)&gt;=18264,N(Dashboard!$B$3)&lt;=73050)),"Check data",IF(Dashboard!$B$3&gt;F15,"Late",IF(Dashboard!$B$3&gt;=E15,"In progress","Not started"))))))</f>
        <v/>
      </c>
      <c r="N15" s="17" t="str">
        <f>IF($A15="","",IF(G15="","",IF(SUMPRODUCT(--($A$2:$A$300=G15))&lt;&gt;1,"Check ID",IF(OR(NOT(ISNUMBER(K15)),NOT(ISNUMBER(INDEX($K$2:$K$300,SUMPRODUCT(--($A$2:$A$300=G15),ROW($A$2:$A$300))-1)))),"Check dates",IF(INDEX($F$2:$F$300,SUMPRODUCT(--($A$2:$A$300=G15),ROW($A$2:$A$300))-1)&gt;=E15,"Conflict","OK")))))</f>
        <v/>
      </c>
      <c r="O15" s="17" t="str">
        <f>IF(COUNTA($A15:$J15)=0,"",IF($A15="","Check ID",IF(SUMPRODUCT(--($A$2:$A$300=$A15))&gt;1,"Duplicate ID",IF(OR($B15="",SUMPRODUCT(--(Phases!$A$2:$A$50=$B15))=0),"Check phase",IF(OR(NOT(AND(ISNUMBER(H15),N(H15)&gt;=0,N(H15)&lt;=1000000000)),NOT(AND(ISNUMBER(I15),N(I15)&gt;=0,N(I15)&lt;=1000000000)),NOT(AND(ISNUMBER(J15),N(J15)&gt;=0,N(J15)&lt;=1))),"Check inputs","OK")))))</f>
        <v/>
      </c>
    </row>
    <row r="16" ht="28" customHeight="1" spans="1:15" x14ac:dyDescent="0.25">
      <c r="A16" s="12"/>
      <c r="B16" s="12"/>
      <c r="C16" s="13"/>
      <c r="D16" s="13"/>
      <c r="E16" s="18"/>
      <c r="F16" s="18"/>
      <c r="G16" s="12"/>
      <c r="H16" s="14"/>
      <c r="I16" s="14"/>
      <c r="J16" s="19"/>
      <c r="K16" s="20" t="str">
        <f>IF($A16="","",IF(AND(AND(ISNUMBER(E16),N(E16)&gt;=18264,N(E16)&lt;=73050),AND(ISNUMBER(F16),N(F16)&gt;=18264,N(F16)&lt;=73050),N(F16)&gt;=N(E16)),F16-E16+1,"n/a"))</f>
        <v/>
      </c>
      <c r="L16" s="21" t="str">
        <f>IF($A16="","",IF(ISNUMBER(K16),K16*N(J16),"n/a"))</f>
        <v/>
      </c>
      <c r="M16" s="17" t="str">
        <f>IF($A16="","",IF(NOT(ISNUMBER(K16)),"Check dates",IF(J16=1,"Done",IF(NOT(AND(ISNUMBER(Dashboard!$B$3),N(Dashboard!$B$3)&gt;=18264,N(Dashboard!$B$3)&lt;=73050)),"Check data",IF(Dashboard!$B$3&gt;F16,"Late",IF(Dashboard!$B$3&gt;=E16,"In progress","Not started"))))))</f>
        <v/>
      </c>
      <c r="N16" s="17" t="str">
        <f>IF($A16="","",IF(G16="","",IF(SUMPRODUCT(--($A$2:$A$300=G16))&lt;&gt;1,"Check ID",IF(OR(NOT(ISNUMBER(K16)),NOT(ISNUMBER(INDEX($K$2:$K$300,SUMPRODUCT(--($A$2:$A$300=G16),ROW($A$2:$A$300))-1)))),"Check dates",IF(INDEX($F$2:$F$300,SUMPRODUCT(--($A$2:$A$300=G16),ROW($A$2:$A$300))-1)&gt;=E16,"Conflict","OK")))))</f>
        <v/>
      </c>
      <c r="O16" s="17" t="str">
        <f>IF(COUNTA($A16:$J16)=0,"",IF($A16="","Check ID",IF(SUMPRODUCT(--($A$2:$A$300=$A16))&gt;1,"Duplicate ID",IF(OR($B16="",SUMPRODUCT(--(Phases!$A$2:$A$50=$B16))=0),"Check phase",IF(OR(NOT(AND(ISNUMBER(H16),N(H16)&gt;=0,N(H16)&lt;=1000000000)),NOT(AND(ISNUMBER(I16),N(I16)&gt;=0,N(I16)&lt;=1000000000)),NOT(AND(ISNUMBER(J16),N(J16)&gt;=0,N(J16)&lt;=1))),"Check inputs","OK")))))</f>
        <v/>
      </c>
    </row>
    <row r="17" ht="28" customHeight="1" spans="1:15" x14ac:dyDescent="0.25">
      <c r="A17" s="12"/>
      <c r="B17" s="12"/>
      <c r="C17" s="13"/>
      <c r="D17" s="13"/>
      <c r="E17" s="18"/>
      <c r="F17" s="18"/>
      <c r="G17" s="12"/>
      <c r="H17" s="14"/>
      <c r="I17" s="14"/>
      <c r="J17" s="19"/>
      <c r="K17" s="20" t="str">
        <f>IF($A17="","",IF(AND(AND(ISNUMBER(E17),N(E17)&gt;=18264,N(E17)&lt;=73050),AND(ISNUMBER(F17),N(F17)&gt;=18264,N(F17)&lt;=73050),N(F17)&gt;=N(E17)),F17-E17+1,"n/a"))</f>
        <v/>
      </c>
      <c r="L17" s="21" t="str">
        <f>IF($A17="","",IF(ISNUMBER(K17),K17*N(J17),"n/a"))</f>
        <v/>
      </c>
      <c r="M17" s="17" t="str">
        <f>IF($A17="","",IF(NOT(ISNUMBER(K17)),"Check dates",IF(J17=1,"Done",IF(NOT(AND(ISNUMBER(Dashboard!$B$3),N(Dashboard!$B$3)&gt;=18264,N(Dashboard!$B$3)&lt;=73050)),"Check data",IF(Dashboard!$B$3&gt;F17,"Late",IF(Dashboard!$B$3&gt;=E17,"In progress","Not started"))))))</f>
        <v/>
      </c>
      <c r="N17" s="17" t="str">
        <f>IF($A17="","",IF(G17="","",IF(SUMPRODUCT(--($A$2:$A$300=G17))&lt;&gt;1,"Check ID",IF(OR(NOT(ISNUMBER(K17)),NOT(ISNUMBER(INDEX($K$2:$K$300,SUMPRODUCT(--($A$2:$A$300=G17),ROW($A$2:$A$300))-1)))),"Check dates",IF(INDEX($F$2:$F$300,SUMPRODUCT(--($A$2:$A$300=G17),ROW($A$2:$A$300))-1)&gt;=E17,"Conflict","OK")))))</f>
        <v/>
      </c>
      <c r="O17" s="17" t="str">
        <f>IF(COUNTA($A17:$J17)=0,"",IF($A17="","Check ID",IF(SUMPRODUCT(--($A$2:$A$300=$A17))&gt;1,"Duplicate ID",IF(OR($B17="",SUMPRODUCT(--(Phases!$A$2:$A$50=$B17))=0),"Check phase",IF(OR(NOT(AND(ISNUMBER(H17),N(H17)&gt;=0,N(H17)&lt;=1000000000)),NOT(AND(ISNUMBER(I17),N(I17)&gt;=0,N(I17)&lt;=1000000000)),NOT(AND(ISNUMBER(J17),N(J17)&gt;=0,N(J17)&lt;=1))),"Check inputs","OK")))))</f>
        <v/>
      </c>
    </row>
    <row r="18" ht="28" customHeight="1" spans="1:15" x14ac:dyDescent="0.25">
      <c r="A18" s="12"/>
      <c r="B18" s="12"/>
      <c r="C18" s="13"/>
      <c r="D18" s="13"/>
      <c r="E18" s="18"/>
      <c r="F18" s="18"/>
      <c r="G18" s="12"/>
      <c r="H18" s="14"/>
      <c r="I18" s="14"/>
      <c r="J18" s="19"/>
      <c r="K18" s="20" t="str">
        <f>IF($A18="","",IF(AND(AND(ISNUMBER(E18),N(E18)&gt;=18264,N(E18)&lt;=73050),AND(ISNUMBER(F18),N(F18)&gt;=18264,N(F18)&lt;=73050),N(F18)&gt;=N(E18)),F18-E18+1,"n/a"))</f>
        <v/>
      </c>
      <c r="L18" s="21" t="str">
        <f>IF($A18="","",IF(ISNUMBER(K18),K18*N(J18),"n/a"))</f>
        <v/>
      </c>
      <c r="M18" s="17" t="str">
        <f>IF($A18="","",IF(NOT(ISNUMBER(K18)),"Check dates",IF(J18=1,"Done",IF(NOT(AND(ISNUMBER(Dashboard!$B$3),N(Dashboard!$B$3)&gt;=18264,N(Dashboard!$B$3)&lt;=73050)),"Check data",IF(Dashboard!$B$3&gt;F18,"Late",IF(Dashboard!$B$3&gt;=E18,"In progress","Not started"))))))</f>
        <v/>
      </c>
      <c r="N18" s="17" t="str">
        <f>IF($A18="","",IF(G18="","",IF(SUMPRODUCT(--($A$2:$A$300=G18))&lt;&gt;1,"Check ID",IF(OR(NOT(ISNUMBER(K18)),NOT(ISNUMBER(INDEX($K$2:$K$300,SUMPRODUCT(--($A$2:$A$300=G18),ROW($A$2:$A$300))-1)))),"Check dates",IF(INDEX($F$2:$F$300,SUMPRODUCT(--($A$2:$A$300=G18),ROW($A$2:$A$300))-1)&gt;=E18,"Conflict","OK")))))</f>
        <v/>
      </c>
      <c r="O18" s="17" t="str">
        <f>IF(COUNTA($A18:$J18)=0,"",IF($A18="","Check ID",IF(SUMPRODUCT(--($A$2:$A$300=$A18))&gt;1,"Duplicate ID",IF(OR($B18="",SUMPRODUCT(--(Phases!$A$2:$A$50=$B18))=0),"Check phase",IF(OR(NOT(AND(ISNUMBER(H18),N(H18)&gt;=0,N(H18)&lt;=1000000000)),NOT(AND(ISNUMBER(I18),N(I18)&gt;=0,N(I18)&lt;=1000000000)),NOT(AND(ISNUMBER(J18),N(J18)&gt;=0,N(J18)&lt;=1))),"Check inputs","OK")))))</f>
        <v/>
      </c>
    </row>
    <row r="19" ht="28" customHeight="1" spans="1:15" x14ac:dyDescent="0.25">
      <c r="A19" s="12"/>
      <c r="B19" s="12"/>
      <c r="C19" s="13"/>
      <c r="D19" s="13"/>
      <c r="E19" s="18"/>
      <c r="F19" s="18"/>
      <c r="G19" s="12"/>
      <c r="H19" s="14"/>
      <c r="I19" s="14"/>
      <c r="J19" s="19"/>
      <c r="K19" s="20" t="str">
        <f>IF($A19="","",IF(AND(AND(ISNUMBER(E19),N(E19)&gt;=18264,N(E19)&lt;=73050),AND(ISNUMBER(F19),N(F19)&gt;=18264,N(F19)&lt;=73050),N(F19)&gt;=N(E19)),F19-E19+1,"n/a"))</f>
        <v/>
      </c>
      <c r="L19" s="21" t="str">
        <f>IF($A19="","",IF(ISNUMBER(K19),K19*N(J19),"n/a"))</f>
        <v/>
      </c>
      <c r="M19" s="17" t="str">
        <f>IF($A19="","",IF(NOT(ISNUMBER(K19)),"Check dates",IF(J19=1,"Done",IF(NOT(AND(ISNUMBER(Dashboard!$B$3),N(Dashboard!$B$3)&gt;=18264,N(Dashboard!$B$3)&lt;=73050)),"Check data",IF(Dashboard!$B$3&gt;F19,"Late",IF(Dashboard!$B$3&gt;=E19,"In progress","Not started"))))))</f>
        <v/>
      </c>
      <c r="N19" s="17" t="str">
        <f>IF($A19="","",IF(G19="","",IF(SUMPRODUCT(--($A$2:$A$300=G19))&lt;&gt;1,"Check ID",IF(OR(NOT(ISNUMBER(K19)),NOT(ISNUMBER(INDEX($K$2:$K$300,SUMPRODUCT(--($A$2:$A$300=G19),ROW($A$2:$A$300))-1)))),"Check dates",IF(INDEX($F$2:$F$300,SUMPRODUCT(--($A$2:$A$300=G19),ROW($A$2:$A$300))-1)&gt;=E19,"Conflict","OK")))))</f>
        <v/>
      </c>
      <c r="O19" s="17" t="str">
        <f>IF(COUNTA($A19:$J19)=0,"",IF($A19="","Check ID",IF(SUMPRODUCT(--($A$2:$A$300=$A19))&gt;1,"Duplicate ID",IF(OR($B19="",SUMPRODUCT(--(Phases!$A$2:$A$50=$B19))=0),"Check phase",IF(OR(NOT(AND(ISNUMBER(H19),N(H19)&gt;=0,N(H19)&lt;=1000000000)),NOT(AND(ISNUMBER(I19),N(I19)&gt;=0,N(I19)&lt;=1000000000)),NOT(AND(ISNUMBER(J19),N(J19)&gt;=0,N(J19)&lt;=1))),"Check inputs","OK")))))</f>
        <v/>
      </c>
    </row>
    <row r="20" ht="28" customHeight="1" spans="1:15" x14ac:dyDescent="0.25">
      <c r="A20" s="12"/>
      <c r="B20" s="12"/>
      <c r="C20" s="13"/>
      <c r="D20" s="13"/>
      <c r="E20" s="18"/>
      <c r="F20" s="18"/>
      <c r="G20" s="12"/>
      <c r="H20" s="14"/>
      <c r="I20" s="14"/>
      <c r="J20" s="19"/>
      <c r="K20" s="20" t="str">
        <f>IF($A20="","",IF(AND(AND(ISNUMBER(E20),N(E20)&gt;=18264,N(E20)&lt;=73050),AND(ISNUMBER(F20),N(F20)&gt;=18264,N(F20)&lt;=73050),N(F20)&gt;=N(E20)),F20-E20+1,"n/a"))</f>
        <v/>
      </c>
      <c r="L20" s="21" t="str">
        <f>IF($A20="","",IF(ISNUMBER(K20),K20*N(J20),"n/a"))</f>
        <v/>
      </c>
      <c r="M20" s="17" t="str">
        <f>IF($A20="","",IF(NOT(ISNUMBER(K20)),"Check dates",IF(J20=1,"Done",IF(NOT(AND(ISNUMBER(Dashboard!$B$3),N(Dashboard!$B$3)&gt;=18264,N(Dashboard!$B$3)&lt;=73050)),"Check data",IF(Dashboard!$B$3&gt;F20,"Late",IF(Dashboard!$B$3&gt;=E20,"In progress","Not started"))))))</f>
        <v/>
      </c>
      <c r="N20" s="17" t="str">
        <f>IF($A20="","",IF(G20="","",IF(SUMPRODUCT(--($A$2:$A$300=G20))&lt;&gt;1,"Check ID",IF(OR(NOT(ISNUMBER(K20)),NOT(ISNUMBER(INDEX($K$2:$K$300,SUMPRODUCT(--($A$2:$A$300=G20),ROW($A$2:$A$300))-1)))),"Check dates",IF(INDEX($F$2:$F$300,SUMPRODUCT(--($A$2:$A$300=G20),ROW($A$2:$A$300))-1)&gt;=E20,"Conflict","OK")))))</f>
        <v/>
      </c>
      <c r="O20" s="17" t="str">
        <f>IF(COUNTA($A20:$J20)=0,"",IF($A20="","Check ID",IF(SUMPRODUCT(--($A$2:$A$300=$A20))&gt;1,"Duplicate ID",IF(OR($B20="",SUMPRODUCT(--(Phases!$A$2:$A$50=$B20))=0),"Check phase",IF(OR(NOT(AND(ISNUMBER(H20),N(H20)&gt;=0,N(H20)&lt;=1000000000)),NOT(AND(ISNUMBER(I20),N(I20)&gt;=0,N(I20)&lt;=1000000000)),NOT(AND(ISNUMBER(J20),N(J20)&gt;=0,N(J20)&lt;=1))),"Check inputs","OK")))))</f>
        <v/>
      </c>
    </row>
    <row r="21" ht="28" customHeight="1" spans="1:15" x14ac:dyDescent="0.25">
      <c r="A21" s="12"/>
      <c r="B21" s="12"/>
      <c r="C21" s="13"/>
      <c r="D21" s="13"/>
      <c r="E21" s="18"/>
      <c r="F21" s="18"/>
      <c r="G21" s="12"/>
      <c r="H21" s="14"/>
      <c r="I21" s="14"/>
      <c r="J21" s="19"/>
      <c r="K21" s="20" t="str">
        <f>IF($A21="","",IF(AND(AND(ISNUMBER(E21),N(E21)&gt;=18264,N(E21)&lt;=73050),AND(ISNUMBER(F21),N(F21)&gt;=18264,N(F21)&lt;=73050),N(F21)&gt;=N(E21)),F21-E21+1,"n/a"))</f>
        <v/>
      </c>
      <c r="L21" s="21" t="str">
        <f>IF($A21="","",IF(ISNUMBER(K21),K21*N(J21),"n/a"))</f>
        <v/>
      </c>
      <c r="M21" s="17" t="str">
        <f>IF($A21="","",IF(NOT(ISNUMBER(K21)),"Check dates",IF(J21=1,"Done",IF(NOT(AND(ISNUMBER(Dashboard!$B$3),N(Dashboard!$B$3)&gt;=18264,N(Dashboard!$B$3)&lt;=73050)),"Check data",IF(Dashboard!$B$3&gt;F21,"Late",IF(Dashboard!$B$3&gt;=E21,"In progress","Not started"))))))</f>
        <v/>
      </c>
      <c r="N21" s="17" t="str">
        <f>IF($A21="","",IF(G21="","",IF(SUMPRODUCT(--($A$2:$A$300=G21))&lt;&gt;1,"Check ID",IF(OR(NOT(ISNUMBER(K21)),NOT(ISNUMBER(INDEX($K$2:$K$300,SUMPRODUCT(--($A$2:$A$300=G21),ROW($A$2:$A$300))-1)))),"Check dates",IF(INDEX($F$2:$F$300,SUMPRODUCT(--($A$2:$A$300=G21),ROW($A$2:$A$300))-1)&gt;=E21,"Conflict","OK")))))</f>
        <v/>
      </c>
      <c r="O21" s="17" t="str">
        <f>IF(COUNTA($A21:$J21)=0,"",IF($A21="","Check ID",IF(SUMPRODUCT(--($A$2:$A$300=$A21))&gt;1,"Duplicate ID",IF(OR($B21="",SUMPRODUCT(--(Phases!$A$2:$A$50=$B21))=0),"Check phase",IF(OR(NOT(AND(ISNUMBER(H21),N(H21)&gt;=0,N(H21)&lt;=1000000000)),NOT(AND(ISNUMBER(I21),N(I21)&gt;=0,N(I21)&lt;=1000000000)),NOT(AND(ISNUMBER(J21),N(J21)&gt;=0,N(J21)&lt;=1))),"Check inputs","OK")))))</f>
        <v/>
      </c>
    </row>
    <row r="22" ht="28" customHeight="1" spans="1:15" x14ac:dyDescent="0.25">
      <c r="A22" s="12"/>
      <c r="B22" s="12"/>
      <c r="C22" s="13"/>
      <c r="D22" s="13"/>
      <c r="E22" s="18"/>
      <c r="F22" s="18"/>
      <c r="G22" s="12"/>
      <c r="H22" s="14"/>
      <c r="I22" s="14"/>
      <c r="J22" s="19"/>
      <c r="K22" s="20" t="str">
        <f>IF($A22="","",IF(AND(AND(ISNUMBER(E22),N(E22)&gt;=18264,N(E22)&lt;=73050),AND(ISNUMBER(F22),N(F22)&gt;=18264,N(F22)&lt;=73050),N(F22)&gt;=N(E22)),F22-E22+1,"n/a"))</f>
        <v/>
      </c>
      <c r="L22" s="21" t="str">
        <f>IF($A22="","",IF(ISNUMBER(K22),K22*N(J22),"n/a"))</f>
        <v/>
      </c>
      <c r="M22" s="17" t="str">
        <f>IF($A22="","",IF(NOT(ISNUMBER(K22)),"Check dates",IF(J22=1,"Done",IF(NOT(AND(ISNUMBER(Dashboard!$B$3),N(Dashboard!$B$3)&gt;=18264,N(Dashboard!$B$3)&lt;=73050)),"Check data",IF(Dashboard!$B$3&gt;F22,"Late",IF(Dashboard!$B$3&gt;=E22,"In progress","Not started"))))))</f>
        <v/>
      </c>
      <c r="N22" s="17" t="str">
        <f>IF($A22="","",IF(G22="","",IF(SUMPRODUCT(--($A$2:$A$300=G22))&lt;&gt;1,"Check ID",IF(OR(NOT(ISNUMBER(K22)),NOT(ISNUMBER(INDEX($K$2:$K$300,SUMPRODUCT(--($A$2:$A$300=G22),ROW($A$2:$A$300))-1)))),"Check dates",IF(INDEX($F$2:$F$300,SUMPRODUCT(--($A$2:$A$300=G22),ROW($A$2:$A$300))-1)&gt;=E22,"Conflict","OK")))))</f>
        <v/>
      </c>
      <c r="O22" s="17" t="str">
        <f>IF(COUNTA($A22:$J22)=0,"",IF($A22="","Check ID",IF(SUMPRODUCT(--($A$2:$A$300=$A22))&gt;1,"Duplicate ID",IF(OR($B22="",SUMPRODUCT(--(Phases!$A$2:$A$50=$B22))=0),"Check phase",IF(OR(NOT(AND(ISNUMBER(H22),N(H22)&gt;=0,N(H22)&lt;=1000000000)),NOT(AND(ISNUMBER(I22),N(I22)&gt;=0,N(I22)&lt;=1000000000)),NOT(AND(ISNUMBER(J22),N(J22)&gt;=0,N(J22)&lt;=1))),"Check inputs","OK")))))</f>
        <v/>
      </c>
    </row>
    <row r="23" ht="28" customHeight="1" spans="1:15" x14ac:dyDescent="0.25">
      <c r="A23" s="12"/>
      <c r="B23" s="12"/>
      <c r="C23" s="13"/>
      <c r="D23" s="13"/>
      <c r="E23" s="18"/>
      <c r="F23" s="18"/>
      <c r="G23" s="12"/>
      <c r="H23" s="14"/>
      <c r="I23" s="14"/>
      <c r="J23" s="19"/>
      <c r="K23" s="20" t="str">
        <f>IF($A23="","",IF(AND(AND(ISNUMBER(E23),N(E23)&gt;=18264,N(E23)&lt;=73050),AND(ISNUMBER(F23),N(F23)&gt;=18264,N(F23)&lt;=73050),N(F23)&gt;=N(E23)),F23-E23+1,"n/a"))</f>
        <v/>
      </c>
      <c r="L23" s="21" t="str">
        <f>IF($A23="","",IF(ISNUMBER(K23),K23*N(J23),"n/a"))</f>
        <v/>
      </c>
      <c r="M23" s="17" t="str">
        <f>IF($A23="","",IF(NOT(ISNUMBER(K23)),"Check dates",IF(J23=1,"Done",IF(NOT(AND(ISNUMBER(Dashboard!$B$3),N(Dashboard!$B$3)&gt;=18264,N(Dashboard!$B$3)&lt;=73050)),"Check data",IF(Dashboard!$B$3&gt;F23,"Late",IF(Dashboard!$B$3&gt;=E23,"In progress","Not started"))))))</f>
        <v/>
      </c>
      <c r="N23" s="17" t="str">
        <f>IF($A23="","",IF(G23="","",IF(SUMPRODUCT(--($A$2:$A$300=G23))&lt;&gt;1,"Check ID",IF(OR(NOT(ISNUMBER(K23)),NOT(ISNUMBER(INDEX($K$2:$K$300,SUMPRODUCT(--($A$2:$A$300=G23),ROW($A$2:$A$300))-1)))),"Check dates",IF(INDEX($F$2:$F$300,SUMPRODUCT(--($A$2:$A$300=G23),ROW($A$2:$A$300))-1)&gt;=E23,"Conflict","OK")))))</f>
        <v/>
      </c>
      <c r="O23" s="17" t="str">
        <f>IF(COUNTA($A23:$J23)=0,"",IF($A23="","Check ID",IF(SUMPRODUCT(--($A$2:$A$300=$A23))&gt;1,"Duplicate ID",IF(OR($B23="",SUMPRODUCT(--(Phases!$A$2:$A$50=$B23))=0),"Check phase",IF(OR(NOT(AND(ISNUMBER(H23),N(H23)&gt;=0,N(H23)&lt;=1000000000)),NOT(AND(ISNUMBER(I23),N(I23)&gt;=0,N(I23)&lt;=1000000000)),NOT(AND(ISNUMBER(J23),N(J23)&gt;=0,N(J23)&lt;=1))),"Check inputs","OK")))))</f>
        <v/>
      </c>
    </row>
    <row r="24" ht="28" customHeight="1" spans="1:15" x14ac:dyDescent="0.25">
      <c r="A24" s="12"/>
      <c r="B24" s="12"/>
      <c r="C24" s="13"/>
      <c r="D24" s="13"/>
      <c r="E24" s="18"/>
      <c r="F24" s="18"/>
      <c r="G24" s="12"/>
      <c r="H24" s="14"/>
      <c r="I24" s="14"/>
      <c r="J24" s="19"/>
      <c r="K24" s="20" t="str">
        <f>IF($A24="","",IF(AND(AND(ISNUMBER(E24),N(E24)&gt;=18264,N(E24)&lt;=73050),AND(ISNUMBER(F24),N(F24)&gt;=18264,N(F24)&lt;=73050),N(F24)&gt;=N(E24)),F24-E24+1,"n/a"))</f>
        <v/>
      </c>
      <c r="L24" s="21" t="str">
        <f>IF($A24="","",IF(ISNUMBER(K24),K24*N(J24),"n/a"))</f>
        <v/>
      </c>
      <c r="M24" s="17" t="str">
        <f>IF($A24="","",IF(NOT(ISNUMBER(K24)),"Check dates",IF(J24=1,"Done",IF(NOT(AND(ISNUMBER(Dashboard!$B$3),N(Dashboard!$B$3)&gt;=18264,N(Dashboard!$B$3)&lt;=73050)),"Check data",IF(Dashboard!$B$3&gt;F24,"Late",IF(Dashboard!$B$3&gt;=E24,"In progress","Not started"))))))</f>
        <v/>
      </c>
      <c r="N24" s="17" t="str">
        <f>IF($A24="","",IF(G24="","",IF(SUMPRODUCT(--($A$2:$A$300=G24))&lt;&gt;1,"Check ID",IF(OR(NOT(ISNUMBER(K24)),NOT(ISNUMBER(INDEX($K$2:$K$300,SUMPRODUCT(--($A$2:$A$300=G24),ROW($A$2:$A$300))-1)))),"Check dates",IF(INDEX($F$2:$F$300,SUMPRODUCT(--($A$2:$A$300=G24),ROW($A$2:$A$300))-1)&gt;=E24,"Conflict","OK")))))</f>
        <v/>
      </c>
      <c r="O24" s="17" t="str">
        <f>IF(COUNTA($A24:$J24)=0,"",IF($A24="","Check ID",IF(SUMPRODUCT(--($A$2:$A$300=$A24))&gt;1,"Duplicate ID",IF(OR($B24="",SUMPRODUCT(--(Phases!$A$2:$A$50=$B24))=0),"Check phase",IF(OR(NOT(AND(ISNUMBER(H24),N(H24)&gt;=0,N(H24)&lt;=1000000000)),NOT(AND(ISNUMBER(I24),N(I24)&gt;=0,N(I24)&lt;=1000000000)),NOT(AND(ISNUMBER(J24),N(J24)&gt;=0,N(J24)&lt;=1))),"Check inputs","OK")))))</f>
        <v/>
      </c>
    </row>
    <row r="25" ht="28" customHeight="1" spans="1:15" x14ac:dyDescent="0.25">
      <c r="A25" s="12"/>
      <c r="B25" s="12"/>
      <c r="C25" s="13"/>
      <c r="D25" s="13"/>
      <c r="E25" s="18"/>
      <c r="F25" s="18"/>
      <c r="G25" s="12"/>
      <c r="H25" s="14"/>
      <c r="I25" s="14"/>
      <c r="J25" s="19"/>
      <c r="K25" s="20" t="str">
        <f>IF($A25="","",IF(AND(AND(ISNUMBER(E25),N(E25)&gt;=18264,N(E25)&lt;=73050),AND(ISNUMBER(F25),N(F25)&gt;=18264,N(F25)&lt;=73050),N(F25)&gt;=N(E25)),F25-E25+1,"n/a"))</f>
        <v/>
      </c>
      <c r="L25" s="21" t="str">
        <f>IF($A25="","",IF(ISNUMBER(K25),K25*N(J25),"n/a"))</f>
        <v/>
      </c>
      <c r="M25" s="17" t="str">
        <f>IF($A25="","",IF(NOT(ISNUMBER(K25)),"Check dates",IF(J25=1,"Done",IF(NOT(AND(ISNUMBER(Dashboard!$B$3),N(Dashboard!$B$3)&gt;=18264,N(Dashboard!$B$3)&lt;=73050)),"Check data",IF(Dashboard!$B$3&gt;F25,"Late",IF(Dashboard!$B$3&gt;=E25,"In progress","Not started"))))))</f>
        <v/>
      </c>
      <c r="N25" s="17" t="str">
        <f>IF($A25="","",IF(G25="","",IF(SUMPRODUCT(--($A$2:$A$300=G25))&lt;&gt;1,"Check ID",IF(OR(NOT(ISNUMBER(K25)),NOT(ISNUMBER(INDEX($K$2:$K$300,SUMPRODUCT(--($A$2:$A$300=G25),ROW($A$2:$A$300))-1)))),"Check dates",IF(INDEX($F$2:$F$300,SUMPRODUCT(--($A$2:$A$300=G25),ROW($A$2:$A$300))-1)&gt;=E25,"Conflict","OK")))))</f>
        <v/>
      </c>
      <c r="O25" s="17" t="str">
        <f>IF(COUNTA($A25:$J25)=0,"",IF($A25="","Check ID",IF(SUMPRODUCT(--($A$2:$A$300=$A25))&gt;1,"Duplicate ID",IF(OR($B25="",SUMPRODUCT(--(Phases!$A$2:$A$50=$B25))=0),"Check phase",IF(OR(NOT(AND(ISNUMBER(H25),N(H25)&gt;=0,N(H25)&lt;=1000000000)),NOT(AND(ISNUMBER(I25),N(I25)&gt;=0,N(I25)&lt;=1000000000)),NOT(AND(ISNUMBER(J25),N(J25)&gt;=0,N(J25)&lt;=1))),"Check inputs","OK")))))</f>
        <v/>
      </c>
    </row>
    <row r="26" ht="28" customHeight="1" spans="1:15" x14ac:dyDescent="0.25">
      <c r="A26" s="12"/>
      <c r="B26" s="12"/>
      <c r="C26" s="13"/>
      <c r="D26" s="13"/>
      <c r="E26" s="18"/>
      <c r="F26" s="18"/>
      <c r="G26" s="12"/>
      <c r="H26" s="14"/>
      <c r="I26" s="14"/>
      <c r="J26" s="19"/>
      <c r="K26" s="20" t="str">
        <f>IF($A26="","",IF(AND(AND(ISNUMBER(E26),N(E26)&gt;=18264,N(E26)&lt;=73050),AND(ISNUMBER(F26),N(F26)&gt;=18264,N(F26)&lt;=73050),N(F26)&gt;=N(E26)),F26-E26+1,"n/a"))</f>
        <v/>
      </c>
      <c r="L26" s="21" t="str">
        <f>IF($A26="","",IF(ISNUMBER(K26),K26*N(J26),"n/a"))</f>
        <v/>
      </c>
      <c r="M26" s="17" t="str">
        <f>IF($A26="","",IF(NOT(ISNUMBER(K26)),"Check dates",IF(J26=1,"Done",IF(NOT(AND(ISNUMBER(Dashboard!$B$3),N(Dashboard!$B$3)&gt;=18264,N(Dashboard!$B$3)&lt;=73050)),"Check data",IF(Dashboard!$B$3&gt;F26,"Late",IF(Dashboard!$B$3&gt;=E26,"In progress","Not started"))))))</f>
        <v/>
      </c>
      <c r="N26" s="17" t="str">
        <f>IF($A26="","",IF(G26="","",IF(SUMPRODUCT(--($A$2:$A$300=G26))&lt;&gt;1,"Check ID",IF(OR(NOT(ISNUMBER(K26)),NOT(ISNUMBER(INDEX($K$2:$K$300,SUMPRODUCT(--($A$2:$A$300=G26),ROW($A$2:$A$300))-1)))),"Check dates",IF(INDEX($F$2:$F$300,SUMPRODUCT(--($A$2:$A$300=G26),ROW($A$2:$A$300))-1)&gt;=E26,"Conflict","OK")))))</f>
        <v/>
      </c>
      <c r="O26" s="17" t="str">
        <f>IF(COUNTA($A26:$J26)=0,"",IF($A26="","Check ID",IF(SUMPRODUCT(--($A$2:$A$300=$A26))&gt;1,"Duplicate ID",IF(OR($B26="",SUMPRODUCT(--(Phases!$A$2:$A$50=$B26))=0),"Check phase",IF(OR(NOT(AND(ISNUMBER(H26),N(H26)&gt;=0,N(H26)&lt;=1000000000)),NOT(AND(ISNUMBER(I26),N(I26)&gt;=0,N(I26)&lt;=1000000000)),NOT(AND(ISNUMBER(J26),N(J26)&gt;=0,N(J26)&lt;=1))),"Check inputs","OK")))))</f>
        <v/>
      </c>
    </row>
    <row r="27" ht="28" customHeight="1" spans="1:15" x14ac:dyDescent="0.25">
      <c r="A27" s="12"/>
      <c r="B27" s="12"/>
      <c r="C27" s="13"/>
      <c r="D27" s="13"/>
      <c r="E27" s="18"/>
      <c r="F27" s="18"/>
      <c r="G27" s="12"/>
      <c r="H27" s="14"/>
      <c r="I27" s="14"/>
      <c r="J27" s="19"/>
      <c r="K27" s="20" t="str">
        <f>IF($A27="","",IF(AND(AND(ISNUMBER(E27),N(E27)&gt;=18264,N(E27)&lt;=73050),AND(ISNUMBER(F27),N(F27)&gt;=18264,N(F27)&lt;=73050),N(F27)&gt;=N(E27)),F27-E27+1,"n/a"))</f>
        <v/>
      </c>
      <c r="L27" s="21" t="str">
        <f>IF($A27="","",IF(ISNUMBER(K27),K27*N(J27),"n/a"))</f>
        <v/>
      </c>
      <c r="M27" s="17" t="str">
        <f>IF($A27="","",IF(NOT(ISNUMBER(K27)),"Check dates",IF(J27=1,"Done",IF(NOT(AND(ISNUMBER(Dashboard!$B$3),N(Dashboard!$B$3)&gt;=18264,N(Dashboard!$B$3)&lt;=73050)),"Check data",IF(Dashboard!$B$3&gt;F27,"Late",IF(Dashboard!$B$3&gt;=E27,"In progress","Not started"))))))</f>
        <v/>
      </c>
      <c r="N27" s="17" t="str">
        <f>IF($A27="","",IF(G27="","",IF(SUMPRODUCT(--($A$2:$A$300=G27))&lt;&gt;1,"Check ID",IF(OR(NOT(ISNUMBER(K27)),NOT(ISNUMBER(INDEX($K$2:$K$300,SUMPRODUCT(--($A$2:$A$300=G27),ROW($A$2:$A$300))-1)))),"Check dates",IF(INDEX($F$2:$F$300,SUMPRODUCT(--($A$2:$A$300=G27),ROW($A$2:$A$300))-1)&gt;=E27,"Conflict","OK")))))</f>
        <v/>
      </c>
      <c r="O27" s="17" t="str">
        <f>IF(COUNTA($A27:$J27)=0,"",IF($A27="","Check ID",IF(SUMPRODUCT(--($A$2:$A$300=$A27))&gt;1,"Duplicate ID",IF(OR($B27="",SUMPRODUCT(--(Phases!$A$2:$A$50=$B27))=0),"Check phase",IF(OR(NOT(AND(ISNUMBER(H27),N(H27)&gt;=0,N(H27)&lt;=1000000000)),NOT(AND(ISNUMBER(I27),N(I27)&gt;=0,N(I27)&lt;=1000000000)),NOT(AND(ISNUMBER(J27),N(J27)&gt;=0,N(J27)&lt;=1))),"Check inputs","OK")))))</f>
        <v/>
      </c>
    </row>
    <row r="28" ht="28" customHeight="1" spans="1:15" x14ac:dyDescent="0.25">
      <c r="A28" s="12"/>
      <c r="B28" s="12"/>
      <c r="C28" s="13"/>
      <c r="D28" s="13"/>
      <c r="E28" s="18"/>
      <c r="F28" s="18"/>
      <c r="G28" s="12"/>
      <c r="H28" s="14"/>
      <c r="I28" s="14"/>
      <c r="J28" s="19"/>
      <c r="K28" s="20" t="str">
        <f>IF($A28="","",IF(AND(AND(ISNUMBER(E28),N(E28)&gt;=18264,N(E28)&lt;=73050),AND(ISNUMBER(F28),N(F28)&gt;=18264,N(F28)&lt;=73050),N(F28)&gt;=N(E28)),F28-E28+1,"n/a"))</f>
        <v/>
      </c>
      <c r="L28" s="21" t="str">
        <f>IF($A28="","",IF(ISNUMBER(K28),K28*N(J28),"n/a"))</f>
        <v/>
      </c>
      <c r="M28" s="17" t="str">
        <f>IF($A28="","",IF(NOT(ISNUMBER(K28)),"Check dates",IF(J28=1,"Done",IF(NOT(AND(ISNUMBER(Dashboard!$B$3),N(Dashboard!$B$3)&gt;=18264,N(Dashboard!$B$3)&lt;=73050)),"Check data",IF(Dashboard!$B$3&gt;F28,"Late",IF(Dashboard!$B$3&gt;=E28,"In progress","Not started"))))))</f>
        <v/>
      </c>
      <c r="N28" s="17" t="str">
        <f>IF($A28="","",IF(G28="","",IF(SUMPRODUCT(--($A$2:$A$300=G28))&lt;&gt;1,"Check ID",IF(OR(NOT(ISNUMBER(K28)),NOT(ISNUMBER(INDEX($K$2:$K$300,SUMPRODUCT(--($A$2:$A$300=G28),ROW($A$2:$A$300))-1)))),"Check dates",IF(INDEX($F$2:$F$300,SUMPRODUCT(--($A$2:$A$300=G28),ROW($A$2:$A$300))-1)&gt;=E28,"Conflict","OK")))))</f>
        <v/>
      </c>
      <c r="O28" s="17" t="str">
        <f>IF(COUNTA($A28:$J28)=0,"",IF($A28="","Check ID",IF(SUMPRODUCT(--($A$2:$A$300=$A28))&gt;1,"Duplicate ID",IF(OR($B28="",SUMPRODUCT(--(Phases!$A$2:$A$50=$B28))=0),"Check phase",IF(OR(NOT(AND(ISNUMBER(H28),N(H28)&gt;=0,N(H28)&lt;=1000000000)),NOT(AND(ISNUMBER(I28),N(I28)&gt;=0,N(I28)&lt;=1000000000)),NOT(AND(ISNUMBER(J28),N(J28)&gt;=0,N(J28)&lt;=1))),"Check inputs","OK")))))</f>
        <v/>
      </c>
    </row>
    <row r="29" ht="28" customHeight="1" spans="1:15" x14ac:dyDescent="0.25">
      <c r="A29" s="12"/>
      <c r="B29" s="12"/>
      <c r="C29" s="13"/>
      <c r="D29" s="13"/>
      <c r="E29" s="18"/>
      <c r="F29" s="18"/>
      <c r="G29" s="12"/>
      <c r="H29" s="14"/>
      <c r="I29" s="14"/>
      <c r="J29" s="19"/>
      <c r="K29" s="20" t="str">
        <f>IF($A29="","",IF(AND(AND(ISNUMBER(E29),N(E29)&gt;=18264,N(E29)&lt;=73050),AND(ISNUMBER(F29),N(F29)&gt;=18264,N(F29)&lt;=73050),N(F29)&gt;=N(E29)),F29-E29+1,"n/a"))</f>
        <v/>
      </c>
      <c r="L29" s="21" t="str">
        <f>IF($A29="","",IF(ISNUMBER(K29),K29*N(J29),"n/a"))</f>
        <v/>
      </c>
      <c r="M29" s="17" t="str">
        <f>IF($A29="","",IF(NOT(ISNUMBER(K29)),"Check dates",IF(J29=1,"Done",IF(NOT(AND(ISNUMBER(Dashboard!$B$3),N(Dashboard!$B$3)&gt;=18264,N(Dashboard!$B$3)&lt;=73050)),"Check data",IF(Dashboard!$B$3&gt;F29,"Late",IF(Dashboard!$B$3&gt;=E29,"In progress","Not started"))))))</f>
        <v/>
      </c>
      <c r="N29" s="17" t="str">
        <f>IF($A29="","",IF(G29="","",IF(SUMPRODUCT(--($A$2:$A$300=G29))&lt;&gt;1,"Check ID",IF(OR(NOT(ISNUMBER(K29)),NOT(ISNUMBER(INDEX($K$2:$K$300,SUMPRODUCT(--($A$2:$A$300=G29),ROW($A$2:$A$300))-1)))),"Check dates",IF(INDEX($F$2:$F$300,SUMPRODUCT(--($A$2:$A$300=G29),ROW($A$2:$A$300))-1)&gt;=E29,"Conflict","OK")))))</f>
        <v/>
      </c>
      <c r="O29" s="17" t="str">
        <f>IF(COUNTA($A29:$J29)=0,"",IF($A29="","Check ID",IF(SUMPRODUCT(--($A$2:$A$300=$A29))&gt;1,"Duplicate ID",IF(OR($B29="",SUMPRODUCT(--(Phases!$A$2:$A$50=$B29))=0),"Check phase",IF(OR(NOT(AND(ISNUMBER(H29),N(H29)&gt;=0,N(H29)&lt;=1000000000)),NOT(AND(ISNUMBER(I29),N(I29)&gt;=0,N(I29)&lt;=1000000000)),NOT(AND(ISNUMBER(J29),N(J29)&gt;=0,N(J29)&lt;=1))),"Check inputs","OK")))))</f>
        <v/>
      </c>
    </row>
    <row r="30" ht="28" customHeight="1" spans="1:15" x14ac:dyDescent="0.25">
      <c r="A30" s="12"/>
      <c r="B30" s="12"/>
      <c r="C30" s="13"/>
      <c r="D30" s="13"/>
      <c r="E30" s="18"/>
      <c r="F30" s="18"/>
      <c r="G30" s="12"/>
      <c r="H30" s="14"/>
      <c r="I30" s="14"/>
      <c r="J30" s="19"/>
      <c r="K30" s="20" t="str">
        <f>IF($A30="","",IF(AND(AND(ISNUMBER(E30),N(E30)&gt;=18264,N(E30)&lt;=73050),AND(ISNUMBER(F30),N(F30)&gt;=18264,N(F30)&lt;=73050),N(F30)&gt;=N(E30)),F30-E30+1,"n/a"))</f>
        <v/>
      </c>
      <c r="L30" s="21" t="str">
        <f>IF($A30="","",IF(ISNUMBER(K30),K30*N(J30),"n/a"))</f>
        <v/>
      </c>
      <c r="M30" s="17" t="str">
        <f>IF($A30="","",IF(NOT(ISNUMBER(K30)),"Check dates",IF(J30=1,"Done",IF(NOT(AND(ISNUMBER(Dashboard!$B$3),N(Dashboard!$B$3)&gt;=18264,N(Dashboard!$B$3)&lt;=73050)),"Check data",IF(Dashboard!$B$3&gt;F30,"Late",IF(Dashboard!$B$3&gt;=E30,"In progress","Not started"))))))</f>
        <v/>
      </c>
      <c r="N30" s="17" t="str">
        <f>IF($A30="","",IF(G30="","",IF(SUMPRODUCT(--($A$2:$A$300=G30))&lt;&gt;1,"Check ID",IF(OR(NOT(ISNUMBER(K30)),NOT(ISNUMBER(INDEX($K$2:$K$300,SUMPRODUCT(--($A$2:$A$300=G30),ROW($A$2:$A$300))-1)))),"Check dates",IF(INDEX($F$2:$F$300,SUMPRODUCT(--($A$2:$A$300=G30),ROW($A$2:$A$300))-1)&gt;=E30,"Conflict","OK")))))</f>
        <v/>
      </c>
      <c r="O30" s="17" t="str">
        <f>IF(COUNTA($A30:$J30)=0,"",IF($A30="","Check ID",IF(SUMPRODUCT(--($A$2:$A$300=$A30))&gt;1,"Duplicate ID",IF(OR($B30="",SUMPRODUCT(--(Phases!$A$2:$A$50=$B30))=0),"Check phase",IF(OR(NOT(AND(ISNUMBER(H30),N(H30)&gt;=0,N(H30)&lt;=1000000000)),NOT(AND(ISNUMBER(I30),N(I30)&gt;=0,N(I30)&lt;=1000000000)),NOT(AND(ISNUMBER(J30),N(J30)&gt;=0,N(J30)&lt;=1))),"Check inputs","OK")))))</f>
        <v/>
      </c>
    </row>
    <row r="31" ht="28" customHeight="1" spans="1:15" x14ac:dyDescent="0.25">
      <c r="A31" s="12"/>
      <c r="B31" s="12"/>
      <c r="C31" s="13"/>
      <c r="D31" s="13"/>
      <c r="E31" s="18"/>
      <c r="F31" s="18"/>
      <c r="G31" s="12"/>
      <c r="H31" s="14"/>
      <c r="I31" s="14"/>
      <c r="J31" s="19"/>
      <c r="K31" s="20" t="str">
        <f>IF($A31="","",IF(AND(AND(ISNUMBER(E31),N(E31)&gt;=18264,N(E31)&lt;=73050),AND(ISNUMBER(F31),N(F31)&gt;=18264,N(F31)&lt;=73050),N(F31)&gt;=N(E31)),F31-E31+1,"n/a"))</f>
        <v/>
      </c>
      <c r="L31" s="21" t="str">
        <f>IF($A31="","",IF(ISNUMBER(K31),K31*N(J31),"n/a"))</f>
        <v/>
      </c>
      <c r="M31" s="17" t="str">
        <f>IF($A31="","",IF(NOT(ISNUMBER(K31)),"Check dates",IF(J31=1,"Done",IF(NOT(AND(ISNUMBER(Dashboard!$B$3),N(Dashboard!$B$3)&gt;=18264,N(Dashboard!$B$3)&lt;=73050)),"Check data",IF(Dashboard!$B$3&gt;F31,"Late",IF(Dashboard!$B$3&gt;=E31,"In progress","Not started"))))))</f>
        <v/>
      </c>
      <c r="N31" s="17" t="str">
        <f>IF($A31="","",IF(G31="","",IF(SUMPRODUCT(--($A$2:$A$300=G31))&lt;&gt;1,"Check ID",IF(OR(NOT(ISNUMBER(K31)),NOT(ISNUMBER(INDEX($K$2:$K$300,SUMPRODUCT(--($A$2:$A$300=G31),ROW($A$2:$A$300))-1)))),"Check dates",IF(INDEX($F$2:$F$300,SUMPRODUCT(--($A$2:$A$300=G31),ROW($A$2:$A$300))-1)&gt;=E31,"Conflict","OK")))))</f>
        <v/>
      </c>
      <c r="O31" s="17" t="str">
        <f>IF(COUNTA($A31:$J31)=0,"",IF($A31="","Check ID",IF(SUMPRODUCT(--($A$2:$A$300=$A31))&gt;1,"Duplicate ID",IF(OR($B31="",SUMPRODUCT(--(Phases!$A$2:$A$50=$B31))=0),"Check phase",IF(OR(NOT(AND(ISNUMBER(H31),N(H31)&gt;=0,N(H31)&lt;=1000000000)),NOT(AND(ISNUMBER(I31),N(I31)&gt;=0,N(I31)&lt;=1000000000)),NOT(AND(ISNUMBER(J31),N(J31)&gt;=0,N(J31)&lt;=1))),"Check inputs","OK")))))</f>
        <v/>
      </c>
    </row>
    <row r="32" ht="28" customHeight="1" spans="1:15" x14ac:dyDescent="0.25">
      <c r="A32" s="12"/>
      <c r="B32" s="12"/>
      <c r="C32" s="13"/>
      <c r="D32" s="13"/>
      <c r="E32" s="18"/>
      <c r="F32" s="18"/>
      <c r="G32" s="12"/>
      <c r="H32" s="14"/>
      <c r="I32" s="14"/>
      <c r="J32" s="19"/>
      <c r="K32" s="20" t="str">
        <f>IF($A32="","",IF(AND(AND(ISNUMBER(E32),N(E32)&gt;=18264,N(E32)&lt;=73050),AND(ISNUMBER(F32),N(F32)&gt;=18264,N(F32)&lt;=73050),N(F32)&gt;=N(E32)),F32-E32+1,"n/a"))</f>
        <v/>
      </c>
      <c r="L32" s="21" t="str">
        <f>IF($A32="","",IF(ISNUMBER(K32),K32*N(J32),"n/a"))</f>
        <v/>
      </c>
      <c r="M32" s="17" t="str">
        <f>IF($A32="","",IF(NOT(ISNUMBER(K32)),"Check dates",IF(J32=1,"Done",IF(NOT(AND(ISNUMBER(Dashboard!$B$3),N(Dashboard!$B$3)&gt;=18264,N(Dashboard!$B$3)&lt;=73050)),"Check data",IF(Dashboard!$B$3&gt;F32,"Late",IF(Dashboard!$B$3&gt;=E32,"In progress","Not started"))))))</f>
        <v/>
      </c>
      <c r="N32" s="17" t="str">
        <f>IF($A32="","",IF(G32="","",IF(SUMPRODUCT(--($A$2:$A$300=G32))&lt;&gt;1,"Check ID",IF(OR(NOT(ISNUMBER(K32)),NOT(ISNUMBER(INDEX($K$2:$K$300,SUMPRODUCT(--($A$2:$A$300=G32),ROW($A$2:$A$300))-1)))),"Check dates",IF(INDEX($F$2:$F$300,SUMPRODUCT(--($A$2:$A$300=G32),ROW($A$2:$A$300))-1)&gt;=E32,"Conflict","OK")))))</f>
        <v/>
      </c>
      <c r="O32" s="17" t="str">
        <f>IF(COUNTA($A32:$J32)=0,"",IF($A32="","Check ID",IF(SUMPRODUCT(--($A$2:$A$300=$A32))&gt;1,"Duplicate ID",IF(OR($B32="",SUMPRODUCT(--(Phases!$A$2:$A$50=$B32))=0),"Check phase",IF(OR(NOT(AND(ISNUMBER(H32),N(H32)&gt;=0,N(H32)&lt;=1000000000)),NOT(AND(ISNUMBER(I32),N(I32)&gt;=0,N(I32)&lt;=1000000000)),NOT(AND(ISNUMBER(J32),N(J32)&gt;=0,N(J32)&lt;=1))),"Check inputs","OK")))))</f>
        <v/>
      </c>
    </row>
    <row r="33" ht="28" customHeight="1" spans="1:15" x14ac:dyDescent="0.25">
      <c r="A33" s="12"/>
      <c r="B33" s="12"/>
      <c r="C33" s="13"/>
      <c r="D33" s="13"/>
      <c r="E33" s="18"/>
      <c r="F33" s="18"/>
      <c r="G33" s="12"/>
      <c r="H33" s="14"/>
      <c r="I33" s="14"/>
      <c r="J33" s="19"/>
      <c r="K33" s="20" t="str">
        <f>IF($A33="","",IF(AND(AND(ISNUMBER(E33),N(E33)&gt;=18264,N(E33)&lt;=73050),AND(ISNUMBER(F33),N(F33)&gt;=18264,N(F33)&lt;=73050),N(F33)&gt;=N(E33)),F33-E33+1,"n/a"))</f>
        <v/>
      </c>
      <c r="L33" s="21" t="str">
        <f>IF($A33="","",IF(ISNUMBER(K33),K33*N(J33),"n/a"))</f>
        <v/>
      </c>
      <c r="M33" s="17" t="str">
        <f>IF($A33="","",IF(NOT(ISNUMBER(K33)),"Check dates",IF(J33=1,"Done",IF(NOT(AND(ISNUMBER(Dashboard!$B$3),N(Dashboard!$B$3)&gt;=18264,N(Dashboard!$B$3)&lt;=73050)),"Check data",IF(Dashboard!$B$3&gt;F33,"Late",IF(Dashboard!$B$3&gt;=E33,"In progress","Not started"))))))</f>
        <v/>
      </c>
      <c r="N33" s="17" t="str">
        <f>IF($A33="","",IF(G33="","",IF(SUMPRODUCT(--($A$2:$A$300=G33))&lt;&gt;1,"Check ID",IF(OR(NOT(ISNUMBER(K33)),NOT(ISNUMBER(INDEX($K$2:$K$300,SUMPRODUCT(--($A$2:$A$300=G33),ROW($A$2:$A$300))-1)))),"Check dates",IF(INDEX($F$2:$F$300,SUMPRODUCT(--($A$2:$A$300=G33),ROW($A$2:$A$300))-1)&gt;=E33,"Conflict","OK")))))</f>
        <v/>
      </c>
      <c r="O33" s="17" t="str">
        <f>IF(COUNTA($A33:$J33)=0,"",IF($A33="","Check ID",IF(SUMPRODUCT(--($A$2:$A$300=$A33))&gt;1,"Duplicate ID",IF(OR($B33="",SUMPRODUCT(--(Phases!$A$2:$A$50=$B33))=0),"Check phase",IF(OR(NOT(AND(ISNUMBER(H33),N(H33)&gt;=0,N(H33)&lt;=1000000000)),NOT(AND(ISNUMBER(I33),N(I33)&gt;=0,N(I33)&lt;=1000000000)),NOT(AND(ISNUMBER(J33),N(J33)&gt;=0,N(J33)&lt;=1))),"Check inputs","OK")))))</f>
        <v/>
      </c>
    </row>
    <row r="34" ht="28" customHeight="1" spans="1:15" x14ac:dyDescent="0.25">
      <c r="A34" s="12"/>
      <c r="B34" s="12"/>
      <c r="C34" s="13"/>
      <c r="D34" s="13"/>
      <c r="E34" s="18"/>
      <c r="F34" s="18"/>
      <c r="G34" s="12"/>
      <c r="H34" s="14"/>
      <c r="I34" s="14"/>
      <c r="J34" s="19"/>
      <c r="K34" s="20" t="str">
        <f>IF($A34="","",IF(AND(AND(ISNUMBER(E34),N(E34)&gt;=18264,N(E34)&lt;=73050),AND(ISNUMBER(F34),N(F34)&gt;=18264,N(F34)&lt;=73050),N(F34)&gt;=N(E34)),F34-E34+1,"n/a"))</f>
        <v/>
      </c>
      <c r="L34" s="21" t="str">
        <f>IF($A34="","",IF(ISNUMBER(K34),K34*N(J34),"n/a"))</f>
        <v/>
      </c>
      <c r="M34" s="17" t="str">
        <f>IF($A34="","",IF(NOT(ISNUMBER(K34)),"Check dates",IF(J34=1,"Done",IF(NOT(AND(ISNUMBER(Dashboard!$B$3),N(Dashboard!$B$3)&gt;=18264,N(Dashboard!$B$3)&lt;=73050)),"Check data",IF(Dashboard!$B$3&gt;F34,"Late",IF(Dashboard!$B$3&gt;=E34,"In progress","Not started"))))))</f>
        <v/>
      </c>
      <c r="N34" s="17" t="str">
        <f>IF($A34="","",IF(G34="","",IF(SUMPRODUCT(--($A$2:$A$300=G34))&lt;&gt;1,"Check ID",IF(OR(NOT(ISNUMBER(K34)),NOT(ISNUMBER(INDEX($K$2:$K$300,SUMPRODUCT(--($A$2:$A$300=G34),ROW($A$2:$A$300))-1)))),"Check dates",IF(INDEX($F$2:$F$300,SUMPRODUCT(--($A$2:$A$300=G34),ROW($A$2:$A$300))-1)&gt;=E34,"Conflict","OK")))))</f>
        <v/>
      </c>
      <c r="O34" s="17" t="str">
        <f>IF(COUNTA($A34:$J34)=0,"",IF($A34="","Check ID",IF(SUMPRODUCT(--($A$2:$A$300=$A34))&gt;1,"Duplicate ID",IF(OR($B34="",SUMPRODUCT(--(Phases!$A$2:$A$50=$B34))=0),"Check phase",IF(OR(NOT(AND(ISNUMBER(H34),N(H34)&gt;=0,N(H34)&lt;=1000000000)),NOT(AND(ISNUMBER(I34),N(I34)&gt;=0,N(I34)&lt;=1000000000)),NOT(AND(ISNUMBER(J34),N(J34)&gt;=0,N(J34)&lt;=1))),"Check inputs","OK")))))</f>
        <v/>
      </c>
    </row>
    <row r="35" ht="28" customHeight="1" spans="1:15" x14ac:dyDescent="0.25">
      <c r="A35" s="12"/>
      <c r="B35" s="12"/>
      <c r="C35" s="13"/>
      <c r="D35" s="13"/>
      <c r="E35" s="18"/>
      <c r="F35" s="18"/>
      <c r="G35" s="12"/>
      <c r="H35" s="14"/>
      <c r="I35" s="14"/>
      <c r="J35" s="19"/>
      <c r="K35" s="20" t="str">
        <f>IF($A35="","",IF(AND(AND(ISNUMBER(E35),N(E35)&gt;=18264,N(E35)&lt;=73050),AND(ISNUMBER(F35),N(F35)&gt;=18264,N(F35)&lt;=73050),N(F35)&gt;=N(E35)),F35-E35+1,"n/a"))</f>
        <v/>
      </c>
      <c r="L35" s="21" t="str">
        <f>IF($A35="","",IF(ISNUMBER(K35),K35*N(J35),"n/a"))</f>
        <v/>
      </c>
      <c r="M35" s="17" t="str">
        <f>IF($A35="","",IF(NOT(ISNUMBER(K35)),"Check dates",IF(J35=1,"Done",IF(NOT(AND(ISNUMBER(Dashboard!$B$3),N(Dashboard!$B$3)&gt;=18264,N(Dashboard!$B$3)&lt;=73050)),"Check data",IF(Dashboard!$B$3&gt;F35,"Late",IF(Dashboard!$B$3&gt;=E35,"In progress","Not started"))))))</f>
        <v/>
      </c>
      <c r="N35" s="17" t="str">
        <f>IF($A35="","",IF(G35="","",IF(SUMPRODUCT(--($A$2:$A$300=G35))&lt;&gt;1,"Check ID",IF(OR(NOT(ISNUMBER(K35)),NOT(ISNUMBER(INDEX($K$2:$K$300,SUMPRODUCT(--($A$2:$A$300=G35),ROW($A$2:$A$300))-1)))),"Check dates",IF(INDEX($F$2:$F$300,SUMPRODUCT(--($A$2:$A$300=G35),ROW($A$2:$A$300))-1)&gt;=E35,"Conflict","OK")))))</f>
        <v/>
      </c>
      <c r="O35" s="17" t="str">
        <f>IF(COUNTA($A35:$J35)=0,"",IF($A35="","Check ID",IF(SUMPRODUCT(--($A$2:$A$300=$A35))&gt;1,"Duplicate ID",IF(OR($B35="",SUMPRODUCT(--(Phases!$A$2:$A$50=$B35))=0),"Check phase",IF(OR(NOT(AND(ISNUMBER(H35),N(H35)&gt;=0,N(H35)&lt;=1000000000)),NOT(AND(ISNUMBER(I35),N(I35)&gt;=0,N(I35)&lt;=1000000000)),NOT(AND(ISNUMBER(J35),N(J35)&gt;=0,N(J35)&lt;=1))),"Check inputs","OK")))))</f>
        <v/>
      </c>
    </row>
    <row r="36" ht="28" customHeight="1" spans="1:15" x14ac:dyDescent="0.25">
      <c r="A36" s="12"/>
      <c r="B36" s="12"/>
      <c r="C36" s="13"/>
      <c r="D36" s="13"/>
      <c r="E36" s="18"/>
      <c r="F36" s="18"/>
      <c r="G36" s="12"/>
      <c r="H36" s="14"/>
      <c r="I36" s="14"/>
      <c r="J36" s="19"/>
      <c r="K36" s="20" t="str">
        <f>IF($A36="","",IF(AND(AND(ISNUMBER(E36),N(E36)&gt;=18264,N(E36)&lt;=73050),AND(ISNUMBER(F36),N(F36)&gt;=18264,N(F36)&lt;=73050),N(F36)&gt;=N(E36)),F36-E36+1,"n/a"))</f>
        <v/>
      </c>
      <c r="L36" s="21" t="str">
        <f>IF($A36="","",IF(ISNUMBER(K36),K36*N(J36),"n/a"))</f>
        <v/>
      </c>
      <c r="M36" s="17" t="str">
        <f>IF($A36="","",IF(NOT(ISNUMBER(K36)),"Check dates",IF(J36=1,"Done",IF(NOT(AND(ISNUMBER(Dashboard!$B$3),N(Dashboard!$B$3)&gt;=18264,N(Dashboard!$B$3)&lt;=73050)),"Check data",IF(Dashboard!$B$3&gt;F36,"Late",IF(Dashboard!$B$3&gt;=E36,"In progress","Not started"))))))</f>
        <v/>
      </c>
      <c r="N36" s="17" t="str">
        <f>IF($A36="","",IF(G36="","",IF(SUMPRODUCT(--($A$2:$A$300=G36))&lt;&gt;1,"Check ID",IF(OR(NOT(ISNUMBER(K36)),NOT(ISNUMBER(INDEX($K$2:$K$300,SUMPRODUCT(--($A$2:$A$300=G36),ROW($A$2:$A$300))-1)))),"Check dates",IF(INDEX($F$2:$F$300,SUMPRODUCT(--($A$2:$A$300=G36),ROW($A$2:$A$300))-1)&gt;=E36,"Conflict","OK")))))</f>
        <v/>
      </c>
      <c r="O36" s="17" t="str">
        <f>IF(COUNTA($A36:$J36)=0,"",IF($A36="","Check ID",IF(SUMPRODUCT(--($A$2:$A$300=$A36))&gt;1,"Duplicate ID",IF(OR($B36="",SUMPRODUCT(--(Phases!$A$2:$A$50=$B36))=0),"Check phase",IF(OR(NOT(AND(ISNUMBER(H36),N(H36)&gt;=0,N(H36)&lt;=1000000000)),NOT(AND(ISNUMBER(I36),N(I36)&gt;=0,N(I36)&lt;=1000000000)),NOT(AND(ISNUMBER(J36),N(J36)&gt;=0,N(J36)&lt;=1))),"Check inputs","OK")))))</f>
        <v/>
      </c>
    </row>
    <row r="37" ht="28" customHeight="1" spans="1:15" x14ac:dyDescent="0.25">
      <c r="A37" s="12"/>
      <c r="B37" s="12"/>
      <c r="C37" s="13"/>
      <c r="D37" s="13"/>
      <c r="E37" s="18"/>
      <c r="F37" s="18"/>
      <c r="G37" s="12"/>
      <c r="H37" s="14"/>
      <c r="I37" s="14"/>
      <c r="J37" s="19"/>
      <c r="K37" s="20" t="str">
        <f>IF($A37="","",IF(AND(AND(ISNUMBER(E37),N(E37)&gt;=18264,N(E37)&lt;=73050),AND(ISNUMBER(F37),N(F37)&gt;=18264,N(F37)&lt;=73050),N(F37)&gt;=N(E37)),F37-E37+1,"n/a"))</f>
        <v/>
      </c>
      <c r="L37" s="21" t="str">
        <f>IF($A37="","",IF(ISNUMBER(K37),K37*N(J37),"n/a"))</f>
        <v/>
      </c>
      <c r="M37" s="17" t="str">
        <f>IF($A37="","",IF(NOT(ISNUMBER(K37)),"Check dates",IF(J37=1,"Done",IF(NOT(AND(ISNUMBER(Dashboard!$B$3),N(Dashboard!$B$3)&gt;=18264,N(Dashboard!$B$3)&lt;=73050)),"Check data",IF(Dashboard!$B$3&gt;F37,"Late",IF(Dashboard!$B$3&gt;=E37,"In progress","Not started"))))))</f>
        <v/>
      </c>
      <c r="N37" s="17" t="str">
        <f>IF($A37="","",IF(G37="","",IF(SUMPRODUCT(--($A$2:$A$300=G37))&lt;&gt;1,"Check ID",IF(OR(NOT(ISNUMBER(K37)),NOT(ISNUMBER(INDEX($K$2:$K$300,SUMPRODUCT(--($A$2:$A$300=G37),ROW($A$2:$A$300))-1)))),"Check dates",IF(INDEX($F$2:$F$300,SUMPRODUCT(--($A$2:$A$300=G37),ROW($A$2:$A$300))-1)&gt;=E37,"Conflict","OK")))))</f>
        <v/>
      </c>
      <c r="O37" s="17" t="str">
        <f>IF(COUNTA($A37:$J37)=0,"",IF($A37="","Check ID",IF(SUMPRODUCT(--($A$2:$A$300=$A37))&gt;1,"Duplicate ID",IF(OR($B37="",SUMPRODUCT(--(Phases!$A$2:$A$50=$B37))=0),"Check phase",IF(OR(NOT(AND(ISNUMBER(H37),N(H37)&gt;=0,N(H37)&lt;=1000000000)),NOT(AND(ISNUMBER(I37),N(I37)&gt;=0,N(I37)&lt;=1000000000)),NOT(AND(ISNUMBER(J37),N(J37)&gt;=0,N(J37)&lt;=1))),"Check inputs","OK")))))</f>
        <v/>
      </c>
    </row>
    <row r="38" ht="28" customHeight="1" spans="1:15" x14ac:dyDescent="0.25">
      <c r="A38" s="12"/>
      <c r="B38" s="12"/>
      <c r="C38" s="13"/>
      <c r="D38" s="13"/>
      <c r="E38" s="18"/>
      <c r="F38" s="18"/>
      <c r="G38" s="12"/>
      <c r="H38" s="14"/>
      <c r="I38" s="14"/>
      <c r="J38" s="19"/>
      <c r="K38" s="20" t="str">
        <f>IF($A38="","",IF(AND(AND(ISNUMBER(E38),N(E38)&gt;=18264,N(E38)&lt;=73050),AND(ISNUMBER(F38),N(F38)&gt;=18264,N(F38)&lt;=73050),N(F38)&gt;=N(E38)),F38-E38+1,"n/a"))</f>
        <v/>
      </c>
      <c r="L38" s="21" t="str">
        <f>IF($A38="","",IF(ISNUMBER(K38),K38*N(J38),"n/a"))</f>
        <v/>
      </c>
      <c r="M38" s="17" t="str">
        <f>IF($A38="","",IF(NOT(ISNUMBER(K38)),"Check dates",IF(J38=1,"Done",IF(NOT(AND(ISNUMBER(Dashboard!$B$3),N(Dashboard!$B$3)&gt;=18264,N(Dashboard!$B$3)&lt;=73050)),"Check data",IF(Dashboard!$B$3&gt;F38,"Late",IF(Dashboard!$B$3&gt;=E38,"In progress","Not started"))))))</f>
        <v/>
      </c>
      <c r="N38" s="17" t="str">
        <f>IF($A38="","",IF(G38="","",IF(SUMPRODUCT(--($A$2:$A$300=G38))&lt;&gt;1,"Check ID",IF(OR(NOT(ISNUMBER(K38)),NOT(ISNUMBER(INDEX($K$2:$K$300,SUMPRODUCT(--($A$2:$A$300=G38),ROW($A$2:$A$300))-1)))),"Check dates",IF(INDEX($F$2:$F$300,SUMPRODUCT(--($A$2:$A$300=G38),ROW($A$2:$A$300))-1)&gt;=E38,"Conflict","OK")))))</f>
        <v/>
      </c>
      <c r="O38" s="17" t="str">
        <f>IF(COUNTA($A38:$J38)=0,"",IF($A38="","Check ID",IF(SUMPRODUCT(--($A$2:$A$300=$A38))&gt;1,"Duplicate ID",IF(OR($B38="",SUMPRODUCT(--(Phases!$A$2:$A$50=$B38))=0),"Check phase",IF(OR(NOT(AND(ISNUMBER(H38),N(H38)&gt;=0,N(H38)&lt;=1000000000)),NOT(AND(ISNUMBER(I38),N(I38)&gt;=0,N(I38)&lt;=1000000000)),NOT(AND(ISNUMBER(J38),N(J38)&gt;=0,N(J38)&lt;=1))),"Check inputs","OK")))))</f>
        <v/>
      </c>
    </row>
    <row r="39" ht="28" customHeight="1" spans="1:15" x14ac:dyDescent="0.25">
      <c r="A39" s="12"/>
      <c r="B39" s="12"/>
      <c r="C39" s="13"/>
      <c r="D39" s="13"/>
      <c r="E39" s="18"/>
      <c r="F39" s="18"/>
      <c r="G39" s="12"/>
      <c r="H39" s="14"/>
      <c r="I39" s="14"/>
      <c r="J39" s="19"/>
      <c r="K39" s="20" t="str">
        <f>IF($A39="","",IF(AND(AND(ISNUMBER(E39),N(E39)&gt;=18264,N(E39)&lt;=73050),AND(ISNUMBER(F39),N(F39)&gt;=18264,N(F39)&lt;=73050),N(F39)&gt;=N(E39)),F39-E39+1,"n/a"))</f>
        <v/>
      </c>
      <c r="L39" s="21" t="str">
        <f>IF($A39="","",IF(ISNUMBER(K39),K39*N(J39),"n/a"))</f>
        <v/>
      </c>
      <c r="M39" s="17" t="str">
        <f>IF($A39="","",IF(NOT(ISNUMBER(K39)),"Check dates",IF(J39=1,"Done",IF(NOT(AND(ISNUMBER(Dashboard!$B$3),N(Dashboard!$B$3)&gt;=18264,N(Dashboard!$B$3)&lt;=73050)),"Check data",IF(Dashboard!$B$3&gt;F39,"Late",IF(Dashboard!$B$3&gt;=E39,"In progress","Not started"))))))</f>
        <v/>
      </c>
      <c r="N39" s="17" t="str">
        <f>IF($A39="","",IF(G39="","",IF(SUMPRODUCT(--($A$2:$A$300=G39))&lt;&gt;1,"Check ID",IF(OR(NOT(ISNUMBER(K39)),NOT(ISNUMBER(INDEX($K$2:$K$300,SUMPRODUCT(--($A$2:$A$300=G39),ROW($A$2:$A$300))-1)))),"Check dates",IF(INDEX($F$2:$F$300,SUMPRODUCT(--($A$2:$A$300=G39),ROW($A$2:$A$300))-1)&gt;=E39,"Conflict","OK")))))</f>
        <v/>
      </c>
      <c r="O39" s="17" t="str">
        <f>IF(COUNTA($A39:$J39)=0,"",IF($A39="","Check ID",IF(SUMPRODUCT(--($A$2:$A$300=$A39))&gt;1,"Duplicate ID",IF(OR($B39="",SUMPRODUCT(--(Phases!$A$2:$A$50=$B39))=0),"Check phase",IF(OR(NOT(AND(ISNUMBER(H39),N(H39)&gt;=0,N(H39)&lt;=1000000000)),NOT(AND(ISNUMBER(I39),N(I39)&gt;=0,N(I39)&lt;=1000000000)),NOT(AND(ISNUMBER(J39),N(J39)&gt;=0,N(J39)&lt;=1))),"Check inputs","OK")))))</f>
        <v/>
      </c>
    </row>
    <row r="40" ht="28" customHeight="1" spans="1:15" x14ac:dyDescent="0.25">
      <c r="A40" s="12"/>
      <c r="B40" s="12"/>
      <c r="C40" s="13"/>
      <c r="D40" s="13"/>
      <c r="E40" s="18"/>
      <c r="F40" s="18"/>
      <c r="G40" s="12"/>
      <c r="H40" s="14"/>
      <c r="I40" s="14"/>
      <c r="J40" s="19"/>
      <c r="K40" s="20" t="str">
        <f>IF($A40="","",IF(AND(AND(ISNUMBER(E40),N(E40)&gt;=18264,N(E40)&lt;=73050),AND(ISNUMBER(F40),N(F40)&gt;=18264,N(F40)&lt;=73050),N(F40)&gt;=N(E40)),F40-E40+1,"n/a"))</f>
        <v/>
      </c>
      <c r="L40" s="21" t="str">
        <f>IF($A40="","",IF(ISNUMBER(K40),K40*N(J40),"n/a"))</f>
        <v/>
      </c>
      <c r="M40" s="17" t="str">
        <f>IF($A40="","",IF(NOT(ISNUMBER(K40)),"Check dates",IF(J40=1,"Done",IF(NOT(AND(ISNUMBER(Dashboard!$B$3),N(Dashboard!$B$3)&gt;=18264,N(Dashboard!$B$3)&lt;=73050)),"Check data",IF(Dashboard!$B$3&gt;F40,"Late",IF(Dashboard!$B$3&gt;=E40,"In progress","Not started"))))))</f>
        <v/>
      </c>
      <c r="N40" s="17" t="str">
        <f>IF($A40="","",IF(G40="","",IF(SUMPRODUCT(--($A$2:$A$300=G40))&lt;&gt;1,"Check ID",IF(OR(NOT(ISNUMBER(K40)),NOT(ISNUMBER(INDEX($K$2:$K$300,SUMPRODUCT(--($A$2:$A$300=G40),ROW($A$2:$A$300))-1)))),"Check dates",IF(INDEX($F$2:$F$300,SUMPRODUCT(--($A$2:$A$300=G40),ROW($A$2:$A$300))-1)&gt;=E40,"Conflict","OK")))))</f>
        <v/>
      </c>
      <c r="O40" s="17" t="str">
        <f>IF(COUNTA($A40:$J40)=0,"",IF($A40="","Check ID",IF(SUMPRODUCT(--($A$2:$A$300=$A40))&gt;1,"Duplicate ID",IF(OR($B40="",SUMPRODUCT(--(Phases!$A$2:$A$50=$B40))=0),"Check phase",IF(OR(NOT(AND(ISNUMBER(H40),N(H40)&gt;=0,N(H40)&lt;=1000000000)),NOT(AND(ISNUMBER(I40),N(I40)&gt;=0,N(I40)&lt;=1000000000)),NOT(AND(ISNUMBER(J40),N(J40)&gt;=0,N(J40)&lt;=1))),"Check inputs","OK")))))</f>
        <v/>
      </c>
    </row>
    <row r="41" ht="28" customHeight="1" spans="1:15" x14ac:dyDescent="0.25">
      <c r="A41" s="12"/>
      <c r="B41" s="12"/>
      <c r="C41" s="13"/>
      <c r="D41" s="13"/>
      <c r="E41" s="18"/>
      <c r="F41" s="18"/>
      <c r="G41" s="12"/>
      <c r="H41" s="14"/>
      <c r="I41" s="14"/>
      <c r="J41" s="19"/>
      <c r="K41" s="20" t="str">
        <f>IF($A41="","",IF(AND(AND(ISNUMBER(E41),N(E41)&gt;=18264,N(E41)&lt;=73050),AND(ISNUMBER(F41),N(F41)&gt;=18264,N(F41)&lt;=73050),N(F41)&gt;=N(E41)),F41-E41+1,"n/a"))</f>
        <v/>
      </c>
      <c r="L41" s="21" t="str">
        <f>IF($A41="","",IF(ISNUMBER(K41),K41*N(J41),"n/a"))</f>
        <v/>
      </c>
      <c r="M41" s="17" t="str">
        <f>IF($A41="","",IF(NOT(ISNUMBER(K41)),"Check dates",IF(J41=1,"Done",IF(NOT(AND(ISNUMBER(Dashboard!$B$3),N(Dashboard!$B$3)&gt;=18264,N(Dashboard!$B$3)&lt;=73050)),"Check data",IF(Dashboard!$B$3&gt;F41,"Late",IF(Dashboard!$B$3&gt;=E41,"In progress","Not started"))))))</f>
        <v/>
      </c>
      <c r="N41" s="17" t="str">
        <f>IF($A41="","",IF(G41="","",IF(SUMPRODUCT(--($A$2:$A$300=G41))&lt;&gt;1,"Check ID",IF(OR(NOT(ISNUMBER(K41)),NOT(ISNUMBER(INDEX($K$2:$K$300,SUMPRODUCT(--($A$2:$A$300=G41),ROW($A$2:$A$300))-1)))),"Check dates",IF(INDEX($F$2:$F$300,SUMPRODUCT(--($A$2:$A$300=G41),ROW($A$2:$A$300))-1)&gt;=E41,"Conflict","OK")))))</f>
        <v/>
      </c>
      <c r="O41" s="17" t="str">
        <f>IF(COUNTA($A41:$J41)=0,"",IF($A41="","Check ID",IF(SUMPRODUCT(--($A$2:$A$300=$A41))&gt;1,"Duplicate ID",IF(OR($B41="",SUMPRODUCT(--(Phases!$A$2:$A$50=$B41))=0),"Check phase",IF(OR(NOT(AND(ISNUMBER(H41),N(H41)&gt;=0,N(H41)&lt;=1000000000)),NOT(AND(ISNUMBER(I41),N(I41)&gt;=0,N(I41)&lt;=1000000000)),NOT(AND(ISNUMBER(J41),N(J41)&gt;=0,N(J41)&lt;=1))),"Check inputs","OK")))))</f>
        <v/>
      </c>
    </row>
    <row r="42" ht="28" customHeight="1" spans="1:15" x14ac:dyDescent="0.25">
      <c r="A42" s="12"/>
      <c r="B42" s="12"/>
      <c r="C42" s="13"/>
      <c r="D42" s="13"/>
      <c r="E42" s="18"/>
      <c r="F42" s="18"/>
      <c r="G42" s="12"/>
      <c r="H42" s="14"/>
      <c r="I42" s="14"/>
      <c r="J42" s="19"/>
      <c r="K42" s="20" t="str">
        <f>IF($A42="","",IF(AND(AND(ISNUMBER(E42),N(E42)&gt;=18264,N(E42)&lt;=73050),AND(ISNUMBER(F42),N(F42)&gt;=18264,N(F42)&lt;=73050),N(F42)&gt;=N(E42)),F42-E42+1,"n/a"))</f>
        <v/>
      </c>
      <c r="L42" s="21" t="str">
        <f>IF($A42="","",IF(ISNUMBER(K42),K42*N(J42),"n/a"))</f>
        <v/>
      </c>
      <c r="M42" s="17" t="str">
        <f>IF($A42="","",IF(NOT(ISNUMBER(K42)),"Check dates",IF(J42=1,"Done",IF(NOT(AND(ISNUMBER(Dashboard!$B$3),N(Dashboard!$B$3)&gt;=18264,N(Dashboard!$B$3)&lt;=73050)),"Check data",IF(Dashboard!$B$3&gt;F42,"Late",IF(Dashboard!$B$3&gt;=E42,"In progress","Not started"))))))</f>
        <v/>
      </c>
      <c r="N42" s="17" t="str">
        <f>IF($A42="","",IF(G42="","",IF(SUMPRODUCT(--($A$2:$A$300=G42))&lt;&gt;1,"Check ID",IF(OR(NOT(ISNUMBER(K42)),NOT(ISNUMBER(INDEX($K$2:$K$300,SUMPRODUCT(--($A$2:$A$300=G42),ROW($A$2:$A$300))-1)))),"Check dates",IF(INDEX($F$2:$F$300,SUMPRODUCT(--($A$2:$A$300=G42),ROW($A$2:$A$300))-1)&gt;=E42,"Conflict","OK")))))</f>
        <v/>
      </c>
      <c r="O42" s="17" t="str">
        <f>IF(COUNTA($A42:$J42)=0,"",IF($A42="","Check ID",IF(SUMPRODUCT(--($A$2:$A$300=$A42))&gt;1,"Duplicate ID",IF(OR($B42="",SUMPRODUCT(--(Phases!$A$2:$A$50=$B42))=0),"Check phase",IF(OR(NOT(AND(ISNUMBER(H42),N(H42)&gt;=0,N(H42)&lt;=1000000000)),NOT(AND(ISNUMBER(I42),N(I42)&gt;=0,N(I42)&lt;=1000000000)),NOT(AND(ISNUMBER(J42),N(J42)&gt;=0,N(J42)&lt;=1))),"Check inputs","OK")))))</f>
        <v/>
      </c>
    </row>
    <row r="43" ht="28" customHeight="1" spans="1:15" x14ac:dyDescent="0.25">
      <c r="A43" s="12"/>
      <c r="B43" s="12"/>
      <c r="C43" s="13"/>
      <c r="D43" s="13"/>
      <c r="E43" s="18"/>
      <c r="F43" s="18"/>
      <c r="G43" s="12"/>
      <c r="H43" s="14"/>
      <c r="I43" s="14"/>
      <c r="J43" s="19"/>
      <c r="K43" s="20" t="str">
        <f>IF($A43="","",IF(AND(AND(ISNUMBER(E43),N(E43)&gt;=18264,N(E43)&lt;=73050),AND(ISNUMBER(F43),N(F43)&gt;=18264,N(F43)&lt;=73050),N(F43)&gt;=N(E43)),F43-E43+1,"n/a"))</f>
        <v/>
      </c>
      <c r="L43" s="21" t="str">
        <f>IF($A43="","",IF(ISNUMBER(K43),K43*N(J43),"n/a"))</f>
        <v/>
      </c>
      <c r="M43" s="17" t="str">
        <f>IF($A43="","",IF(NOT(ISNUMBER(K43)),"Check dates",IF(J43=1,"Done",IF(NOT(AND(ISNUMBER(Dashboard!$B$3),N(Dashboard!$B$3)&gt;=18264,N(Dashboard!$B$3)&lt;=73050)),"Check data",IF(Dashboard!$B$3&gt;F43,"Late",IF(Dashboard!$B$3&gt;=E43,"In progress","Not started"))))))</f>
        <v/>
      </c>
      <c r="N43" s="17" t="str">
        <f>IF($A43="","",IF(G43="","",IF(SUMPRODUCT(--($A$2:$A$300=G43))&lt;&gt;1,"Check ID",IF(OR(NOT(ISNUMBER(K43)),NOT(ISNUMBER(INDEX($K$2:$K$300,SUMPRODUCT(--($A$2:$A$300=G43),ROW($A$2:$A$300))-1)))),"Check dates",IF(INDEX($F$2:$F$300,SUMPRODUCT(--($A$2:$A$300=G43),ROW($A$2:$A$300))-1)&gt;=E43,"Conflict","OK")))))</f>
        <v/>
      </c>
      <c r="O43" s="17" t="str">
        <f>IF(COUNTA($A43:$J43)=0,"",IF($A43="","Check ID",IF(SUMPRODUCT(--($A$2:$A$300=$A43))&gt;1,"Duplicate ID",IF(OR($B43="",SUMPRODUCT(--(Phases!$A$2:$A$50=$B43))=0),"Check phase",IF(OR(NOT(AND(ISNUMBER(H43),N(H43)&gt;=0,N(H43)&lt;=1000000000)),NOT(AND(ISNUMBER(I43),N(I43)&gt;=0,N(I43)&lt;=1000000000)),NOT(AND(ISNUMBER(J43),N(J43)&gt;=0,N(J43)&lt;=1))),"Check inputs","OK")))))</f>
        <v/>
      </c>
    </row>
    <row r="44" ht="28" customHeight="1" spans="1:15" x14ac:dyDescent="0.25">
      <c r="A44" s="12"/>
      <c r="B44" s="12"/>
      <c r="C44" s="13"/>
      <c r="D44" s="13"/>
      <c r="E44" s="18"/>
      <c r="F44" s="18"/>
      <c r="G44" s="12"/>
      <c r="H44" s="14"/>
      <c r="I44" s="14"/>
      <c r="J44" s="19"/>
      <c r="K44" s="20" t="str">
        <f>IF($A44="","",IF(AND(AND(ISNUMBER(E44),N(E44)&gt;=18264,N(E44)&lt;=73050),AND(ISNUMBER(F44),N(F44)&gt;=18264,N(F44)&lt;=73050),N(F44)&gt;=N(E44)),F44-E44+1,"n/a"))</f>
        <v/>
      </c>
      <c r="L44" s="21" t="str">
        <f>IF($A44="","",IF(ISNUMBER(K44),K44*N(J44),"n/a"))</f>
        <v/>
      </c>
      <c r="M44" s="17" t="str">
        <f>IF($A44="","",IF(NOT(ISNUMBER(K44)),"Check dates",IF(J44=1,"Done",IF(NOT(AND(ISNUMBER(Dashboard!$B$3),N(Dashboard!$B$3)&gt;=18264,N(Dashboard!$B$3)&lt;=73050)),"Check data",IF(Dashboard!$B$3&gt;F44,"Late",IF(Dashboard!$B$3&gt;=E44,"In progress","Not started"))))))</f>
        <v/>
      </c>
      <c r="N44" s="17" t="str">
        <f>IF($A44="","",IF(G44="","",IF(SUMPRODUCT(--($A$2:$A$300=G44))&lt;&gt;1,"Check ID",IF(OR(NOT(ISNUMBER(K44)),NOT(ISNUMBER(INDEX($K$2:$K$300,SUMPRODUCT(--($A$2:$A$300=G44),ROW($A$2:$A$300))-1)))),"Check dates",IF(INDEX($F$2:$F$300,SUMPRODUCT(--($A$2:$A$300=G44),ROW($A$2:$A$300))-1)&gt;=E44,"Conflict","OK")))))</f>
        <v/>
      </c>
      <c r="O44" s="17" t="str">
        <f>IF(COUNTA($A44:$J44)=0,"",IF($A44="","Check ID",IF(SUMPRODUCT(--($A$2:$A$300=$A44))&gt;1,"Duplicate ID",IF(OR($B44="",SUMPRODUCT(--(Phases!$A$2:$A$50=$B44))=0),"Check phase",IF(OR(NOT(AND(ISNUMBER(H44),N(H44)&gt;=0,N(H44)&lt;=1000000000)),NOT(AND(ISNUMBER(I44),N(I44)&gt;=0,N(I44)&lt;=1000000000)),NOT(AND(ISNUMBER(J44),N(J44)&gt;=0,N(J44)&lt;=1))),"Check inputs","OK")))))</f>
        <v/>
      </c>
    </row>
    <row r="45" ht="28" customHeight="1" spans="1:15" x14ac:dyDescent="0.25">
      <c r="A45" s="12"/>
      <c r="B45" s="12"/>
      <c r="C45" s="13"/>
      <c r="D45" s="13"/>
      <c r="E45" s="18"/>
      <c r="F45" s="18"/>
      <c r="G45" s="12"/>
      <c r="H45" s="14"/>
      <c r="I45" s="14"/>
      <c r="J45" s="19"/>
      <c r="K45" s="20" t="str">
        <f>IF($A45="","",IF(AND(AND(ISNUMBER(E45),N(E45)&gt;=18264,N(E45)&lt;=73050),AND(ISNUMBER(F45),N(F45)&gt;=18264,N(F45)&lt;=73050),N(F45)&gt;=N(E45)),F45-E45+1,"n/a"))</f>
        <v/>
      </c>
      <c r="L45" s="21" t="str">
        <f>IF($A45="","",IF(ISNUMBER(K45),K45*N(J45),"n/a"))</f>
        <v/>
      </c>
      <c r="M45" s="17" t="str">
        <f>IF($A45="","",IF(NOT(ISNUMBER(K45)),"Check dates",IF(J45=1,"Done",IF(NOT(AND(ISNUMBER(Dashboard!$B$3),N(Dashboard!$B$3)&gt;=18264,N(Dashboard!$B$3)&lt;=73050)),"Check data",IF(Dashboard!$B$3&gt;F45,"Late",IF(Dashboard!$B$3&gt;=E45,"In progress","Not started"))))))</f>
        <v/>
      </c>
      <c r="N45" s="17" t="str">
        <f>IF($A45="","",IF(G45="","",IF(SUMPRODUCT(--($A$2:$A$300=G45))&lt;&gt;1,"Check ID",IF(OR(NOT(ISNUMBER(K45)),NOT(ISNUMBER(INDEX($K$2:$K$300,SUMPRODUCT(--($A$2:$A$300=G45),ROW($A$2:$A$300))-1)))),"Check dates",IF(INDEX($F$2:$F$300,SUMPRODUCT(--($A$2:$A$300=G45),ROW($A$2:$A$300))-1)&gt;=E45,"Conflict","OK")))))</f>
        <v/>
      </c>
      <c r="O45" s="17" t="str">
        <f>IF(COUNTA($A45:$J45)=0,"",IF($A45="","Check ID",IF(SUMPRODUCT(--($A$2:$A$300=$A45))&gt;1,"Duplicate ID",IF(OR($B45="",SUMPRODUCT(--(Phases!$A$2:$A$50=$B45))=0),"Check phase",IF(OR(NOT(AND(ISNUMBER(H45),N(H45)&gt;=0,N(H45)&lt;=1000000000)),NOT(AND(ISNUMBER(I45),N(I45)&gt;=0,N(I45)&lt;=1000000000)),NOT(AND(ISNUMBER(J45),N(J45)&gt;=0,N(J45)&lt;=1))),"Check inputs","OK")))))</f>
        <v/>
      </c>
    </row>
    <row r="46" ht="28" customHeight="1" spans="1:15" x14ac:dyDescent="0.25">
      <c r="A46" s="12"/>
      <c r="B46" s="12"/>
      <c r="C46" s="13"/>
      <c r="D46" s="13"/>
      <c r="E46" s="18"/>
      <c r="F46" s="18"/>
      <c r="G46" s="12"/>
      <c r="H46" s="14"/>
      <c r="I46" s="14"/>
      <c r="J46" s="19"/>
      <c r="K46" s="20" t="str">
        <f>IF($A46="","",IF(AND(AND(ISNUMBER(E46),N(E46)&gt;=18264,N(E46)&lt;=73050),AND(ISNUMBER(F46),N(F46)&gt;=18264,N(F46)&lt;=73050),N(F46)&gt;=N(E46)),F46-E46+1,"n/a"))</f>
        <v/>
      </c>
      <c r="L46" s="21" t="str">
        <f>IF($A46="","",IF(ISNUMBER(K46),K46*N(J46),"n/a"))</f>
        <v/>
      </c>
      <c r="M46" s="17" t="str">
        <f>IF($A46="","",IF(NOT(ISNUMBER(K46)),"Check dates",IF(J46=1,"Done",IF(NOT(AND(ISNUMBER(Dashboard!$B$3),N(Dashboard!$B$3)&gt;=18264,N(Dashboard!$B$3)&lt;=73050)),"Check data",IF(Dashboard!$B$3&gt;F46,"Late",IF(Dashboard!$B$3&gt;=E46,"In progress","Not started"))))))</f>
        <v/>
      </c>
      <c r="N46" s="17" t="str">
        <f>IF($A46="","",IF(G46="","",IF(SUMPRODUCT(--($A$2:$A$300=G46))&lt;&gt;1,"Check ID",IF(OR(NOT(ISNUMBER(K46)),NOT(ISNUMBER(INDEX($K$2:$K$300,SUMPRODUCT(--($A$2:$A$300=G46),ROW($A$2:$A$300))-1)))),"Check dates",IF(INDEX($F$2:$F$300,SUMPRODUCT(--($A$2:$A$300=G46),ROW($A$2:$A$300))-1)&gt;=E46,"Conflict","OK")))))</f>
        <v/>
      </c>
      <c r="O46" s="17" t="str">
        <f>IF(COUNTA($A46:$J46)=0,"",IF($A46="","Check ID",IF(SUMPRODUCT(--($A$2:$A$300=$A46))&gt;1,"Duplicate ID",IF(OR($B46="",SUMPRODUCT(--(Phases!$A$2:$A$50=$B46))=0),"Check phase",IF(OR(NOT(AND(ISNUMBER(H46),N(H46)&gt;=0,N(H46)&lt;=1000000000)),NOT(AND(ISNUMBER(I46),N(I46)&gt;=0,N(I46)&lt;=1000000000)),NOT(AND(ISNUMBER(J46),N(J46)&gt;=0,N(J46)&lt;=1))),"Check inputs","OK")))))</f>
        <v/>
      </c>
    </row>
    <row r="47" ht="28" customHeight="1" spans="1:15" x14ac:dyDescent="0.25">
      <c r="A47" s="12"/>
      <c r="B47" s="12"/>
      <c r="C47" s="13"/>
      <c r="D47" s="13"/>
      <c r="E47" s="18"/>
      <c r="F47" s="18"/>
      <c r="G47" s="12"/>
      <c r="H47" s="14"/>
      <c r="I47" s="14"/>
      <c r="J47" s="19"/>
      <c r="K47" s="20" t="str">
        <f>IF($A47="","",IF(AND(AND(ISNUMBER(E47),N(E47)&gt;=18264,N(E47)&lt;=73050),AND(ISNUMBER(F47),N(F47)&gt;=18264,N(F47)&lt;=73050),N(F47)&gt;=N(E47)),F47-E47+1,"n/a"))</f>
        <v/>
      </c>
      <c r="L47" s="21" t="str">
        <f>IF($A47="","",IF(ISNUMBER(K47),K47*N(J47),"n/a"))</f>
        <v/>
      </c>
      <c r="M47" s="17" t="str">
        <f>IF($A47="","",IF(NOT(ISNUMBER(K47)),"Check dates",IF(J47=1,"Done",IF(NOT(AND(ISNUMBER(Dashboard!$B$3),N(Dashboard!$B$3)&gt;=18264,N(Dashboard!$B$3)&lt;=73050)),"Check data",IF(Dashboard!$B$3&gt;F47,"Late",IF(Dashboard!$B$3&gt;=E47,"In progress","Not started"))))))</f>
        <v/>
      </c>
      <c r="N47" s="17" t="str">
        <f>IF($A47="","",IF(G47="","",IF(SUMPRODUCT(--($A$2:$A$300=G47))&lt;&gt;1,"Check ID",IF(OR(NOT(ISNUMBER(K47)),NOT(ISNUMBER(INDEX($K$2:$K$300,SUMPRODUCT(--($A$2:$A$300=G47),ROW($A$2:$A$300))-1)))),"Check dates",IF(INDEX($F$2:$F$300,SUMPRODUCT(--($A$2:$A$300=G47),ROW($A$2:$A$300))-1)&gt;=E47,"Conflict","OK")))))</f>
        <v/>
      </c>
      <c r="O47" s="17" t="str">
        <f>IF(COUNTA($A47:$J47)=0,"",IF($A47="","Check ID",IF(SUMPRODUCT(--($A$2:$A$300=$A47))&gt;1,"Duplicate ID",IF(OR($B47="",SUMPRODUCT(--(Phases!$A$2:$A$50=$B47))=0),"Check phase",IF(OR(NOT(AND(ISNUMBER(H47),N(H47)&gt;=0,N(H47)&lt;=1000000000)),NOT(AND(ISNUMBER(I47),N(I47)&gt;=0,N(I47)&lt;=1000000000)),NOT(AND(ISNUMBER(J47),N(J47)&gt;=0,N(J47)&lt;=1))),"Check inputs","OK")))))</f>
        <v/>
      </c>
    </row>
    <row r="48" ht="28" customHeight="1" spans="1:15" x14ac:dyDescent="0.25">
      <c r="A48" s="12"/>
      <c r="B48" s="12"/>
      <c r="C48" s="13"/>
      <c r="D48" s="13"/>
      <c r="E48" s="18"/>
      <c r="F48" s="18"/>
      <c r="G48" s="12"/>
      <c r="H48" s="14"/>
      <c r="I48" s="14"/>
      <c r="J48" s="19"/>
      <c r="K48" s="20" t="str">
        <f>IF($A48="","",IF(AND(AND(ISNUMBER(E48),N(E48)&gt;=18264,N(E48)&lt;=73050),AND(ISNUMBER(F48),N(F48)&gt;=18264,N(F48)&lt;=73050),N(F48)&gt;=N(E48)),F48-E48+1,"n/a"))</f>
        <v/>
      </c>
      <c r="L48" s="21" t="str">
        <f>IF($A48="","",IF(ISNUMBER(K48),K48*N(J48),"n/a"))</f>
        <v/>
      </c>
      <c r="M48" s="17" t="str">
        <f>IF($A48="","",IF(NOT(ISNUMBER(K48)),"Check dates",IF(J48=1,"Done",IF(NOT(AND(ISNUMBER(Dashboard!$B$3),N(Dashboard!$B$3)&gt;=18264,N(Dashboard!$B$3)&lt;=73050)),"Check data",IF(Dashboard!$B$3&gt;F48,"Late",IF(Dashboard!$B$3&gt;=E48,"In progress","Not started"))))))</f>
        <v/>
      </c>
      <c r="N48" s="17" t="str">
        <f>IF($A48="","",IF(G48="","",IF(SUMPRODUCT(--($A$2:$A$300=G48))&lt;&gt;1,"Check ID",IF(OR(NOT(ISNUMBER(K48)),NOT(ISNUMBER(INDEX($K$2:$K$300,SUMPRODUCT(--($A$2:$A$300=G48),ROW($A$2:$A$300))-1)))),"Check dates",IF(INDEX($F$2:$F$300,SUMPRODUCT(--($A$2:$A$300=G48),ROW($A$2:$A$300))-1)&gt;=E48,"Conflict","OK")))))</f>
        <v/>
      </c>
      <c r="O48" s="17" t="str">
        <f>IF(COUNTA($A48:$J48)=0,"",IF($A48="","Check ID",IF(SUMPRODUCT(--($A$2:$A$300=$A48))&gt;1,"Duplicate ID",IF(OR($B48="",SUMPRODUCT(--(Phases!$A$2:$A$50=$B48))=0),"Check phase",IF(OR(NOT(AND(ISNUMBER(H48),N(H48)&gt;=0,N(H48)&lt;=1000000000)),NOT(AND(ISNUMBER(I48),N(I48)&gt;=0,N(I48)&lt;=1000000000)),NOT(AND(ISNUMBER(J48),N(J48)&gt;=0,N(J48)&lt;=1))),"Check inputs","OK")))))</f>
        <v/>
      </c>
    </row>
    <row r="49" ht="28" customHeight="1" spans="1:15" x14ac:dyDescent="0.25">
      <c r="A49" s="12"/>
      <c r="B49" s="12"/>
      <c r="C49" s="13"/>
      <c r="D49" s="13"/>
      <c r="E49" s="18"/>
      <c r="F49" s="18"/>
      <c r="G49" s="12"/>
      <c r="H49" s="14"/>
      <c r="I49" s="14"/>
      <c r="J49" s="19"/>
      <c r="K49" s="20" t="str">
        <f>IF($A49="","",IF(AND(AND(ISNUMBER(E49),N(E49)&gt;=18264,N(E49)&lt;=73050),AND(ISNUMBER(F49),N(F49)&gt;=18264,N(F49)&lt;=73050),N(F49)&gt;=N(E49)),F49-E49+1,"n/a"))</f>
        <v/>
      </c>
      <c r="L49" s="21" t="str">
        <f>IF($A49="","",IF(ISNUMBER(K49),K49*N(J49),"n/a"))</f>
        <v/>
      </c>
      <c r="M49" s="17" t="str">
        <f>IF($A49="","",IF(NOT(ISNUMBER(K49)),"Check dates",IF(J49=1,"Done",IF(NOT(AND(ISNUMBER(Dashboard!$B$3),N(Dashboard!$B$3)&gt;=18264,N(Dashboard!$B$3)&lt;=73050)),"Check data",IF(Dashboard!$B$3&gt;F49,"Late",IF(Dashboard!$B$3&gt;=E49,"In progress","Not started"))))))</f>
        <v/>
      </c>
      <c r="N49" s="17" t="str">
        <f>IF($A49="","",IF(G49="","",IF(SUMPRODUCT(--($A$2:$A$300=G49))&lt;&gt;1,"Check ID",IF(OR(NOT(ISNUMBER(K49)),NOT(ISNUMBER(INDEX($K$2:$K$300,SUMPRODUCT(--($A$2:$A$300=G49),ROW($A$2:$A$300))-1)))),"Check dates",IF(INDEX($F$2:$F$300,SUMPRODUCT(--($A$2:$A$300=G49),ROW($A$2:$A$300))-1)&gt;=E49,"Conflict","OK")))))</f>
        <v/>
      </c>
      <c r="O49" s="17" t="str">
        <f>IF(COUNTA($A49:$J49)=0,"",IF($A49="","Check ID",IF(SUMPRODUCT(--($A$2:$A$300=$A49))&gt;1,"Duplicate ID",IF(OR($B49="",SUMPRODUCT(--(Phases!$A$2:$A$50=$B49))=0),"Check phase",IF(OR(NOT(AND(ISNUMBER(H49),N(H49)&gt;=0,N(H49)&lt;=1000000000)),NOT(AND(ISNUMBER(I49),N(I49)&gt;=0,N(I49)&lt;=1000000000)),NOT(AND(ISNUMBER(J49),N(J49)&gt;=0,N(J49)&lt;=1))),"Check inputs","OK")))))</f>
        <v/>
      </c>
    </row>
    <row r="50" ht="28" customHeight="1" spans="1:15" x14ac:dyDescent="0.25">
      <c r="A50" s="12"/>
      <c r="B50" s="12"/>
      <c r="C50" s="13"/>
      <c r="D50" s="13"/>
      <c r="E50" s="18"/>
      <c r="F50" s="18"/>
      <c r="G50" s="12"/>
      <c r="H50" s="14"/>
      <c r="I50" s="14"/>
      <c r="J50" s="19"/>
      <c r="K50" s="20" t="str">
        <f>IF($A50="","",IF(AND(AND(ISNUMBER(E50),N(E50)&gt;=18264,N(E50)&lt;=73050),AND(ISNUMBER(F50),N(F50)&gt;=18264,N(F50)&lt;=73050),N(F50)&gt;=N(E50)),F50-E50+1,"n/a"))</f>
        <v/>
      </c>
      <c r="L50" s="21" t="str">
        <f>IF($A50="","",IF(ISNUMBER(K50),K50*N(J50),"n/a"))</f>
        <v/>
      </c>
      <c r="M50" s="17" t="str">
        <f>IF($A50="","",IF(NOT(ISNUMBER(K50)),"Check dates",IF(J50=1,"Done",IF(NOT(AND(ISNUMBER(Dashboard!$B$3),N(Dashboard!$B$3)&gt;=18264,N(Dashboard!$B$3)&lt;=73050)),"Check data",IF(Dashboard!$B$3&gt;F50,"Late",IF(Dashboard!$B$3&gt;=E50,"In progress","Not started"))))))</f>
        <v/>
      </c>
      <c r="N50" s="17" t="str">
        <f>IF($A50="","",IF(G50="","",IF(SUMPRODUCT(--($A$2:$A$300=G50))&lt;&gt;1,"Check ID",IF(OR(NOT(ISNUMBER(K50)),NOT(ISNUMBER(INDEX($K$2:$K$300,SUMPRODUCT(--($A$2:$A$300=G50),ROW($A$2:$A$300))-1)))),"Check dates",IF(INDEX($F$2:$F$300,SUMPRODUCT(--($A$2:$A$300=G50),ROW($A$2:$A$300))-1)&gt;=E50,"Conflict","OK")))))</f>
        <v/>
      </c>
      <c r="O50" s="17" t="str">
        <f>IF(COUNTA($A50:$J50)=0,"",IF($A50="","Check ID",IF(SUMPRODUCT(--($A$2:$A$300=$A50))&gt;1,"Duplicate ID",IF(OR($B50="",SUMPRODUCT(--(Phases!$A$2:$A$50=$B50))=0),"Check phase",IF(OR(NOT(AND(ISNUMBER(H50),N(H50)&gt;=0,N(H50)&lt;=1000000000)),NOT(AND(ISNUMBER(I50),N(I50)&gt;=0,N(I50)&lt;=1000000000)),NOT(AND(ISNUMBER(J50),N(J50)&gt;=0,N(J50)&lt;=1))),"Check inputs","OK")))))</f>
        <v/>
      </c>
    </row>
    <row r="51" ht="28" customHeight="1" spans="1:15" x14ac:dyDescent="0.25">
      <c r="A51" s="12"/>
      <c r="B51" s="12"/>
      <c r="C51" s="13"/>
      <c r="D51" s="13"/>
      <c r="E51" s="18"/>
      <c r="F51" s="18"/>
      <c r="G51" s="12"/>
      <c r="H51" s="14"/>
      <c r="I51" s="14"/>
      <c r="J51" s="19"/>
      <c r="K51" s="20" t="str">
        <f>IF($A51="","",IF(AND(AND(ISNUMBER(E51),N(E51)&gt;=18264,N(E51)&lt;=73050),AND(ISNUMBER(F51),N(F51)&gt;=18264,N(F51)&lt;=73050),N(F51)&gt;=N(E51)),F51-E51+1,"n/a"))</f>
        <v/>
      </c>
      <c r="L51" s="21" t="str">
        <f>IF($A51="","",IF(ISNUMBER(K51),K51*N(J51),"n/a"))</f>
        <v/>
      </c>
      <c r="M51" s="17" t="str">
        <f>IF($A51="","",IF(NOT(ISNUMBER(K51)),"Check dates",IF(J51=1,"Done",IF(NOT(AND(ISNUMBER(Dashboard!$B$3),N(Dashboard!$B$3)&gt;=18264,N(Dashboard!$B$3)&lt;=73050)),"Check data",IF(Dashboard!$B$3&gt;F51,"Late",IF(Dashboard!$B$3&gt;=E51,"In progress","Not started"))))))</f>
        <v/>
      </c>
      <c r="N51" s="17" t="str">
        <f>IF($A51="","",IF(G51="","",IF(SUMPRODUCT(--($A$2:$A$300=G51))&lt;&gt;1,"Check ID",IF(OR(NOT(ISNUMBER(K51)),NOT(ISNUMBER(INDEX($K$2:$K$300,SUMPRODUCT(--($A$2:$A$300=G51),ROW($A$2:$A$300))-1)))),"Check dates",IF(INDEX($F$2:$F$300,SUMPRODUCT(--($A$2:$A$300=G51),ROW($A$2:$A$300))-1)&gt;=E51,"Conflict","OK")))))</f>
        <v/>
      </c>
      <c r="O51" s="17" t="str">
        <f>IF(COUNTA($A51:$J51)=0,"",IF($A51="","Check ID",IF(SUMPRODUCT(--($A$2:$A$300=$A51))&gt;1,"Duplicate ID",IF(OR($B51="",SUMPRODUCT(--(Phases!$A$2:$A$50=$B51))=0),"Check phase",IF(OR(NOT(AND(ISNUMBER(H51),N(H51)&gt;=0,N(H51)&lt;=1000000000)),NOT(AND(ISNUMBER(I51),N(I51)&gt;=0,N(I51)&lt;=1000000000)),NOT(AND(ISNUMBER(J51),N(J51)&gt;=0,N(J51)&lt;=1))),"Check inputs","OK")))))</f>
        <v/>
      </c>
    </row>
    <row r="52" ht="28" customHeight="1" spans="1:15" x14ac:dyDescent="0.25">
      <c r="A52" s="12"/>
      <c r="B52" s="12"/>
      <c r="C52" s="13"/>
      <c r="D52" s="13"/>
      <c r="E52" s="18"/>
      <c r="F52" s="18"/>
      <c r="G52" s="12"/>
      <c r="H52" s="14"/>
      <c r="I52" s="14"/>
      <c r="J52" s="19"/>
      <c r="K52" s="20" t="str">
        <f>IF($A52="","",IF(AND(AND(ISNUMBER(E52),N(E52)&gt;=18264,N(E52)&lt;=73050),AND(ISNUMBER(F52),N(F52)&gt;=18264,N(F52)&lt;=73050),N(F52)&gt;=N(E52)),F52-E52+1,"n/a"))</f>
        <v/>
      </c>
      <c r="L52" s="21" t="str">
        <f>IF($A52="","",IF(ISNUMBER(K52),K52*N(J52),"n/a"))</f>
        <v/>
      </c>
      <c r="M52" s="17" t="str">
        <f>IF($A52="","",IF(NOT(ISNUMBER(K52)),"Check dates",IF(J52=1,"Done",IF(NOT(AND(ISNUMBER(Dashboard!$B$3),N(Dashboard!$B$3)&gt;=18264,N(Dashboard!$B$3)&lt;=73050)),"Check data",IF(Dashboard!$B$3&gt;F52,"Late",IF(Dashboard!$B$3&gt;=E52,"In progress","Not started"))))))</f>
        <v/>
      </c>
      <c r="N52" s="17" t="str">
        <f>IF($A52="","",IF(G52="","",IF(SUMPRODUCT(--($A$2:$A$300=G52))&lt;&gt;1,"Check ID",IF(OR(NOT(ISNUMBER(K52)),NOT(ISNUMBER(INDEX($K$2:$K$300,SUMPRODUCT(--($A$2:$A$300=G52),ROW($A$2:$A$300))-1)))),"Check dates",IF(INDEX($F$2:$F$300,SUMPRODUCT(--($A$2:$A$300=G52),ROW($A$2:$A$300))-1)&gt;=E52,"Conflict","OK")))))</f>
        <v/>
      </c>
      <c r="O52" s="17" t="str">
        <f>IF(COUNTA($A52:$J52)=0,"",IF($A52="","Check ID",IF(SUMPRODUCT(--($A$2:$A$300=$A52))&gt;1,"Duplicate ID",IF(OR($B52="",SUMPRODUCT(--(Phases!$A$2:$A$50=$B52))=0),"Check phase",IF(OR(NOT(AND(ISNUMBER(H52),N(H52)&gt;=0,N(H52)&lt;=1000000000)),NOT(AND(ISNUMBER(I52),N(I52)&gt;=0,N(I52)&lt;=1000000000)),NOT(AND(ISNUMBER(J52),N(J52)&gt;=0,N(J52)&lt;=1))),"Check inputs","OK")))))</f>
        <v/>
      </c>
    </row>
    <row r="53" ht="28" customHeight="1" spans="1:15" x14ac:dyDescent="0.25">
      <c r="A53" s="12"/>
      <c r="B53" s="12"/>
      <c r="C53" s="13"/>
      <c r="D53" s="13"/>
      <c r="E53" s="18"/>
      <c r="F53" s="18"/>
      <c r="G53" s="12"/>
      <c r="H53" s="14"/>
      <c r="I53" s="14"/>
      <c r="J53" s="19"/>
      <c r="K53" s="20" t="str">
        <f>IF($A53="","",IF(AND(AND(ISNUMBER(E53),N(E53)&gt;=18264,N(E53)&lt;=73050),AND(ISNUMBER(F53),N(F53)&gt;=18264,N(F53)&lt;=73050),N(F53)&gt;=N(E53)),F53-E53+1,"n/a"))</f>
        <v/>
      </c>
      <c r="L53" s="21" t="str">
        <f>IF($A53="","",IF(ISNUMBER(K53),K53*N(J53),"n/a"))</f>
        <v/>
      </c>
      <c r="M53" s="17" t="str">
        <f>IF($A53="","",IF(NOT(ISNUMBER(K53)),"Check dates",IF(J53=1,"Done",IF(NOT(AND(ISNUMBER(Dashboard!$B$3),N(Dashboard!$B$3)&gt;=18264,N(Dashboard!$B$3)&lt;=73050)),"Check data",IF(Dashboard!$B$3&gt;F53,"Late",IF(Dashboard!$B$3&gt;=E53,"In progress","Not started"))))))</f>
        <v/>
      </c>
      <c r="N53" s="17" t="str">
        <f>IF($A53="","",IF(G53="","",IF(SUMPRODUCT(--($A$2:$A$300=G53))&lt;&gt;1,"Check ID",IF(OR(NOT(ISNUMBER(K53)),NOT(ISNUMBER(INDEX($K$2:$K$300,SUMPRODUCT(--($A$2:$A$300=G53),ROW($A$2:$A$300))-1)))),"Check dates",IF(INDEX($F$2:$F$300,SUMPRODUCT(--($A$2:$A$300=G53),ROW($A$2:$A$300))-1)&gt;=E53,"Conflict","OK")))))</f>
        <v/>
      </c>
      <c r="O53" s="17" t="str">
        <f>IF(COUNTA($A53:$J53)=0,"",IF($A53="","Check ID",IF(SUMPRODUCT(--($A$2:$A$300=$A53))&gt;1,"Duplicate ID",IF(OR($B53="",SUMPRODUCT(--(Phases!$A$2:$A$50=$B53))=0),"Check phase",IF(OR(NOT(AND(ISNUMBER(H53),N(H53)&gt;=0,N(H53)&lt;=1000000000)),NOT(AND(ISNUMBER(I53),N(I53)&gt;=0,N(I53)&lt;=1000000000)),NOT(AND(ISNUMBER(J53),N(J53)&gt;=0,N(J53)&lt;=1))),"Check inputs","OK")))))</f>
        <v/>
      </c>
    </row>
    <row r="54" ht="28" customHeight="1" spans="1:15" x14ac:dyDescent="0.25">
      <c r="A54" s="12"/>
      <c r="B54" s="12"/>
      <c r="C54" s="13"/>
      <c r="D54" s="13"/>
      <c r="E54" s="18"/>
      <c r="F54" s="18"/>
      <c r="G54" s="12"/>
      <c r="H54" s="14"/>
      <c r="I54" s="14"/>
      <c r="J54" s="19"/>
      <c r="K54" s="20" t="str">
        <f>IF($A54="","",IF(AND(AND(ISNUMBER(E54),N(E54)&gt;=18264,N(E54)&lt;=73050),AND(ISNUMBER(F54),N(F54)&gt;=18264,N(F54)&lt;=73050),N(F54)&gt;=N(E54)),F54-E54+1,"n/a"))</f>
        <v/>
      </c>
      <c r="L54" s="21" t="str">
        <f>IF($A54="","",IF(ISNUMBER(K54),K54*N(J54),"n/a"))</f>
        <v/>
      </c>
      <c r="M54" s="17" t="str">
        <f>IF($A54="","",IF(NOT(ISNUMBER(K54)),"Check dates",IF(J54=1,"Done",IF(NOT(AND(ISNUMBER(Dashboard!$B$3),N(Dashboard!$B$3)&gt;=18264,N(Dashboard!$B$3)&lt;=73050)),"Check data",IF(Dashboard!$B$3&gt;F54,"Late",IF(Dashboard!$B$3&gt;=E54,"In progress","Not started"))))))</f>
        <v/>
      </c>
      <c r="N54" s="17" t="str">
        <f>IF($A54="","",IF(G54="","",IF(SUMPRODUCT(--($A$2:$A$300=G54))&lt;&gt;1,"Check ID",IF(OR(NOT(ISNUMBER(K54)),NOT(ISNUMBER(INDEX($K$2:$K$300,SUMPRODUCT(--($A$2:$A$300=G54),ROW($A$2:$A$300))-1)))),"Check dates",IF(INDEX($F$2:$F$300,SUMPRODUCT(--($A$2:$A$300=G54),ROW($A$2:$A$300))-1)&gt;=E54,"Conflict","OK")))))</f>
        <v/>
      </c>
      <c r="O54" s="17" t="str">
        <f>IF(COUNTA($A54:$J54)=0,"",IF($A54="","Check ID",IF(SUMPRODUCT(--($A$2:$A$300=$A54))&gt;1,"Duplicate ID",IF(OR($B54="",SUMPRODUCT(--(Phases!$A$2:$A$50=$B54))=0),"Check phase",IF(OR(NOT(AND(ISNUMBER(H54),N(H54)&gt;=0,N(H54)&lt;=1000000000)),NOT(AND(ISNUMBER(I54),N(I54)&gt;=0,N(I54)&lt;=1000000000)),NOT(AND(ISNUMBER(J54),N(J54)&gt;=0,N(J54)&lt;=1))),"Check inputs","OK")))))</f>
        <v/>
      </c>
    </row>
    <row r="55" ht="28" customHeight="1" spans="1:15" x14ac:dyDescent="0.25">
      <c r="A55" s="12"/>
      <c r="B55" s="12"/>
      <c r="C55" s="13"/>
      <c r="D55" s="13"/>
      <c r="E55" s="18"/>
      <c r="F55" s="18"/>
      <c r="G55" s="12"/>
      <c r="H55" s="14"/>
      <c r="I55" s="14"/>
      <c r="J55" s="19"/>
      <c r="K55" s="20" t="str">
        <f>IF($A55="","",IF(AND(AND(ISNUMBER(E55),N(E55)&gt;=18264,N(E55)&lt;=73050),AND(ISNUMBER(F55),N(F55)&gt;=18264,N(F55)&lt;=73050),N(F55)&gt;=N(E55)),F55-E55+1,"n/a"))</f>
        <v/>
      </c>
      <c r="L55" s="21" t="str">
        <f>IF($A55="","",IF(ISNUMBER(K55),K55*N(J55),"n/a"))</f>
        <v/>
      </c>
      <c r="M55" s="17" t="str">
        <f>IF($A55="","",IF(NOT(ISNUMBER(K55)),"Check dates",IF(J55=1,"Done",IF(NOT(AND(ISNUMBER(Dashboard!$B$3),N(Dashboard!$B$3)&gt;=18264,N(Dashboard!$B$3)&lt;=73050)),"Check data",IF(Dashboard!$B$3&gt;F55,"Late",IF(Dashboard!$B$3&gt;=E55,"In progress","Not started"))))))</f>
        <v/>
      </c>
      <c r="N55" s="17" t="str">
        <f>IF($A55="","",IF(G55="","",IF(SUMPRODUCT(--($A$2:$A$300=G55))&lt;&gt;1,"Check ID",IF(OR(NOT(ISNUMBER(K55)),NOT(ISNUMBER(INDEX($K$2:$K$300,SUMPRODUCT(--($A$2:$A$300=G55),ROW($A$2:$A$300))-1)))),"Check dates",IF(INDEX($F$2:$F$300,SUMPRODUCT(--($A$2:$A$300=G55),ROW($A$2:$A$300))-1)&gt;=E55,"Conflict","OK")))))</f>
        <v/>
      </c>
      <c r="O55" s="17" t="str">
        <f>IF(COUNTA($A55:$J55)=0,"",IF($A55="","Check ID",IF(SUMPRODUCT(--($A$2:$A$300=$A55))&gt;1,"Duplicate ID",IF(OR($B55="",SUMPRODUCT(--(Phases!$A$2:$A$50=$B55))=0),"Check phase",IF(OR(NOT(AND(ISNUMBER(H55),N(H55)&gt;=0,N(H55)&lt;=1000000000)),NOT(AND(ISNUMBER(I55),N(I55)&gt;=0,N(I55)&lt;=1000000000)),NOT(AND(ISNUMBER(J55),N(J55)&gt;=0,N(J55)&lt;=1))),"Check inputs","OK")))))</f>
        <v/>
      </c>
    </row>
    <row r="56" ht="28" customHeight="1" spans="1:15" x14ac:dyDescent="0.25">
      <c r="A56" s="12"/>
      <c r="B56" s="12"/>
      <c r="C56" s="13"/>
      <c r="D56" s="13"/>
      <c r="E56" s="18"/>
      <c r="F56" s="18"/>
      <c r="G56" s="12"/>
      <c r="H56" s="14"/>
      <c r="I56" s="14"/>
      <c r="J56" s="19"/>
      <c r="K56" s="20" t="str">
        <f>IF($A56="","",IF(AND(AND(ISNUMBER(E56),N(E56)&gt;=18264,N(E56)&lt;=73050),AND(ISNUMBER(F56),N(F56)&gt;=18264,N(F56)&lt;=73050),N(F56)&gt;=N(E56)),F56-E56+1,"n/a"))</f>
        <v/>
      </c>
      <c r="L56" s="21" t="str">
        <f>IF($A56="","",IF(ISNUMBER(K56),K56*N(J56),"n/a"))</f>
        <v/>
      </c>
      <c r="M56" s="17" t="str">
        <f>IF($A56="","",IF(NOT(ISNUMBER(K56)),"Check dates",IF(J56=1,"Done",IF(NOT(AND(ISNUMBER(Dashboard!$B$3),N(Dashboard!$B$3)&gt;=18264,N(Dashboard!$B$3)&lt;=73050)),"Check data",IF(Dashboard!$B$3&gt;F56,"Late",IF(Dashboard!$B$3&gt;=E56,"In progress","Not started"))))))</f>
        <v/>
      </c>
      <c r="N56" s="17" t="str">
        <f>IF($A56="","",IF(G56="","",IF(SUMPRODUCT(--($A$2:$A$300=G56))&lt;&gt;1,"Check ID",IF(OR(NOT(ISNUMBER(K56)),NOT(ISNUMBER(INDEX($K$2:$K$300,SUMPRODUCT(--($A$2:$A$300=G56),ROW($A$2:$A$300))-1)))),"Check dates",IF(INDEX($F$2:$F$300,SUMPRODUCT(--($A$2:$A$300=G56),ROW($A$2:$A$300))-1)&gt;=E56,"Conflict","OK")))))</f>
        <v/>
      </c>
      <c r="O56" s="17" t="str">
        <f>IF(COUNTA($A56:$J56)=0,"",IF($A56="","Check ID",IF(SUMPRODUCT(--($A$2:$A$300=$A56))&gt;1,"Duplicate ID",IF(OR($B56="",SUMPRODUCT(--(Phases!$A$2:$A$50=$B56))=0),"Check phase",IF(OR(NOT(AND(ISNUMBER(H56),N(H56)&gt;=0,N(H56)&lt;=1000000000)),NOT(AND(ISNUMBER(I56),N(I56)&gt;=0,N(I56)&lt;=1000000000)),NOT(AND(ISNUMBER(J56),N(J56)&gt;=0,N(J56)&lt;=1))),"Check inputs","OK")))))</f>
        <v/>
      </c>
    </row>
    <row r="57" ht="28" customHeight="1" spans="1:15" x14ac:dyDescent="0.25">
      <c r="A57" s="12"/>
      <c r="B57" s="12"/>
      <c r="C57" s="13"/>
      <c r="D57" s="13"/>
      <c r="E57" s="18"/>
      <c r="F57" s="18"/>
      <c r="G57" s="12"/>
      <c r="H57" s="14"/>
      <c r="I57" s="14"/>
      <c r="J57" s="19"/>
      <c r="K57" s="20" t="str">
        <f>IF($A57="","",IF(AND(AND(ISNUMBER(E57),N(E57)&gt;=18264,N(E57)&lt;=73050),AND(ISNUMBER(F57),N(F57)&gt;=18264,N(F57)&lt;=73050),N(F57)&gt;=N(E57)),F57-E57+1,"n/a"))</f>
        <v/>
      </c>
      <c r="L57" s="21" t="str">
        <f>IF($A57="","",IF(ISNUMBER(K57),K57*N(J57),"n/a"))</f>
        <v/>
      </c>
      <c r="M57" s="17" t="str">
        <f>IF($A57="","",IF(NOT(ISNUMBER(K57)),"Check dates",IF(J57=1,"Done",IF(NOT(AND(ISNUMBER(Dashboard!$B$3),N(Dashboard!$B$3)&gt;=18264,N(Dashboard!$B$3)&lt;=73050)),"Check data",IF(Dashboard!$B$3&gt;F57,"Late",IF(Dashboard!$B$3&gt;=E57,"In progress","Not started"))))))</f>
        <v/>
      </c>
      <c r="N57" s="17" t="str">
        <f>IF($A57="","",IF(G57="","",IF(SUMPRODUCT(--($A$2:$A$300=G57))&lt;&gt;1,"Check ID",IF(OR(NOT(ISNUMBER(K57)),NOT(ISNUMBER(INDEX($K$2:$K$300,SUMPRODUCT(--($A$2:$A$300=G57),ROW($A$2:$A$300))-1)))),"Check dates",IF(INDEX($F$2:$F$300,SUMPRODUCT(--($A$2:$A$300=G57),ROW($A$2:$A$300))-1)&gt;=E57,"Conflict","OK")))))</f>
        <v/>
      </c>
      <c r="O57" s="17" t="str">
        <f>IF(COUNTA($A57:$J57)=0,"",IF($A57="","Check ID",IF(SUMPRODUCT(--($A$2:$A$300=$A57))&gt;1,"Duplicate ID",IF(OR($B57="",SUMPRODUCT(--(Phases!$A$2:$A$50=$B57))=0),"Check phase",IF(OR(NOT(AND(ISNUMBER(H57),N(H57)&gt;=0,N(H57)&lt;=1000000000)),NOT(AND(ISNUMBER(I57),N(I57)&gt;=0,N(I57)&lt;=1000000000)),NOT(AND(ISNUMBER(J57),N(J57)&gt;=0,N(J57)&lt;=1))),"Check inputs","OK")))))</f>
        <v/>
      </c>
    </row>
    <row r="58" ht="28" customHeight="1" spans="1:15" x14ac:dyDescent="0.25">
      <c r="A58" s="12"/>
      <c r="B58" s="12"/>
      <c r="C58" s="13"/>
      <c r="D58" s="13"/>
      <c r="E58" s="18"/>
      <c r="F58" s="18"/>
      <c r="G58" s="12"/>
      <c r="H58" s="14"/>
      <c r="I58" s="14"/>
      <c r="J58" s="19"/>
      <c r="K58" s="20" t="str">
        <f>IF($A58="","",IF(AND(AND(ISNUMBER(E58),N(E58)&gt;=18264,N(E58)&lt;=73050),AND(ISNUMBER(F58),N(F58)&gt;=18264,N(F58)&lt;=73050),N(F58)&gt;=N(E58)),F58-E58+1,"n/a"))</f>
        <v/>
      </c>
      <c r="L58" s="21" t="str">
        <f>IF($A58="","",IF(ISNUMBER(K58),K58*N(J58),"n/a"))</f>
        <v/>
      </c>
      <c r="M58" s="17" t="str">
        <f>IF($A58="","",IF(NOT(ISNUMBER(K58)),"Check dates",IF(J58=1,"Done",IF(NOT(AND(ISNUMBER(Dashboard!$B$3),N(Dashboard!$B$3)&gt;=18264,N(Dashboard!$B$3)&lt;=73050)),"Check data",IF(Dashboard!$B$3&gt;F58,"Late",IF(Dashboard!$B$3&gt;=E58,"In progress","Not started"))))))</f>
        <v/>
      </c>
      <c r="N58" s="17" t="str">
        <f>IF($A58="","",IF(G58="","",IF(SUMPRODUCT(--($A$2:$A$300=G58))&lt;&gt;1,"Check ID",IF(OR(NOT(ISNUMBER(K58)),NOT(ISNUMBER(INDEX($K$2:$K$300,SUMPRODUCT(--($A$2:$A$300=G58),ROW($A$2:$A$300))-1)))),"Check dates",IF(INDEX($F$2:$F$300,SUMPRODUCT(--($A$2:$A$300=G58),ROW($A$2:$A$300))-1)&gt;=E58,"Conflict","OK")))))</f>
        <v/>
      </c>
      <c r="O58" s="17" t="str">
        <f>IF(COUNTA($A58:$J58)=0,"",IF($A58="","Check ID",IF(SUMPRODUCT(--($A$2:$A$300=$A58))&gt;1,"Duplicate ID",IF(OR($B58="",SUMPRODUCT(--(Phases!$A$2:$A$50=$B58))=0),"Check phase",IF(OR(NOT(AND(ISNUMBER(H58),N(H58)&gt;=0,N(H58)&lt;=1000000000)),NOT(AND(ISNUMBER(I58),N(I58)&gt;=0,N(I58)&lt;=1000000000)),NOT(AND(ISNUMBER(J58),N(J58)&gt;=0,N(J58)&lt;=1))),"Check inputs","OK")))))</f>
        <v/>
      </c>
    </row>
    <row r="59" ht="28" customHeight="1" spans="1:15" x14ac:dyDescent="0.25">
      <c r="A59" s="12"/>
      <c r="B59" s="12"/>
      <c r="C59" s="13"/>
      <c r="D59" s="13"/>
      <c r="E59" s="18"/>
      <c r="F59" s="18"/>
      <c r="G59" s="12"/>
      <c r="H59" s="14"/>
      <c r="I59" s="14"/>
      <c r="J59" s="19"/>
      <c r="K59" s="20" t="str">
        <f>IF($A59="","",IF(AND(AND(ISNUMBER(E59),N(E59)&gt;=18264,N(E59)&lt;=73050),AND(ISNUMBER(F59),N(F59)&gt;=18264,N(F59)&lt;=73050),N(F59)&gt;=N(E59)),F59-E59+1,"n/a"))</f>
        <v/>
      </c>
      <c r="L59" s="21" t="str">
        <f>IF($A59="","",IF(ISNUMBER(K59),K59*N(J59),"n/a"))</f>
        <v/>
      </c>
      <c r="M59" s="17" t="str">
        <f>IF($A59="","",IF(NOT(ISNUMBER(K59)),"Check dates",IF(J59=1,"Done",IF(NOT(AND(ISNUMBER(Dashboard!$B$3),N(Dashboard!$B$3)&gt;=18264,N(Dashboard!$B$3)&lt;=73050)),"Check data",IF(Dashboard!$B$3&gt;F59,"Late",IF(Dashboard!$B$3&gt;=E59,"In progress","Not started"))))))</f>
        <v/>
      </c>
      <c r="N59" s="17" t="str">
        <f>IF($A59="","",IF(G59="","",IF(SUMPRODUCT(--($A$2:$A$300=G59))&lt;&gt;1,"Check ID",IF(OR(NOT(ISNUMBER(K59)),NOT(ISNUMBER(INDEX($K$2:$K$300,SUMPRODUCT(--($A$2:$A$300=G59),ROW($A$2:$A$300))-1)))),"Check dates",IF(INDEX($F$2:$F$300,SUMPRODUCT(--($A$2:$A$300=G59),ROW($A$2:$A$300))-1)&gt;=E59,"Conflict","OK")))))</f>
        <v/>
      </c>
      <c r="O59" s="17" t="str">
        <f>IF(COUNTA($A59:$J59)=0,"",IF($A59="","Check ID",IF(SUMPRODUCT(--($A$2:$A$300=$A59))&gt;1,"Duplicate ID",IF(OR($B59="",SUMPRODUCT(--(Phases!$A$2:$A$50=$B59))=0),"Check phase",IF(OR(NOT(AND(ISNUMBER(H59),N(H59)&gt;=0,N(H59)&lt;=1000000000)),NOT(AND(ISNUMBER(I59),N(I59)&gt;=0,N(I59)&lt;=1000000000)),NOT(AND(ISNUMBER(J59),N(J59)&gt;=0,N(J59)&lt;=1))),"Check inputs","OK")))))</f>
        <v/>
      </c>
    </row>
    <row r="60" ht="28" customHeight="1" spans="1:15" x14ac:dyDescent="0.25">
      <c r="A60" s="12"/>
      <c r="B60" s="12"/>
      <c r="C60" s="13"/>
      <c r="D60" s="13"/>
      <c r="E60" s="18"/>
      <c r="F60" s="18"/>
      <c r="G60" s="12"/>
      <c r="H60" s="14"/>
      <c r="I60" s="14"/>
      <c r="J60" s="19"/>
      <c r="K60" s="20" t="str">
        <f>IF($A60="","",IF(AND(AND(ISNUMBER(E60),N(E60)&gt;=18264,N(E60)&lt;=73050),AND(ISNUMBER(F60),N(F60)&gt;=18264,N(F60)&lt;=73050),N(F60)&gt;=N(E60)),F60-E60+1,"n/a"))</f>
        <v/>
      </c>
      <c r="L60" s="21" t="str">
        <f>IF($A60="","",IF(ISNUMBER(K60),K60*N(J60),"n/a"))</f>
        <v/>
      </c>
      <c r="M60" s="17" t="str">
        <f>IF($A60="","",IF(NOT(ISNUMBER(K60)),"Check dates",IF(J60=1,"Done",IF(NOT(AND(ISNUMBER(Dashboard!$B$3),N(Dashboard!$B$3)&gt;=18264,N(Dashboard!$B$3)&lt;=73050)),"Check data",IF(Dashboard!$B$3&gt;F60,"Late",IF(Dashboard!$B$3&gt;=E60,"In progress","Not started"))))))</f>
        <v/>
      </c>
      <c r="N60" s="17" t="str">
        <f>IF($A60="","",IF(G60="","",IF(SUMPRODUCT(--($A$2:$A$300=G60))&lt;&gt;1,"Check ID",IF(OR(NOT(ISNUMBER(K60)),NOT(ISNUMBER(INDEX($K$2:$K$300,SUMPRODUCT(--($A$2:$A$300=G60),ROW($A$2:$A$300))-1)))),"Check dates",IF(INDEX($F$2:$F$300,SUMPRODUCT(--($A$2:$A$300=G60),ROW($A$2:$A$300))-1)&gt;=E60,"Conflict","OK")))))</f>
        <v/>
      </c>
      <c r="O60" s="17" t="str">
        <f>IF(COUNTA($A60:$J60)=0,"",IF($A60="","Check ID",IF(SUMPRODUCT(--($A$2:$A$300=$A60))&gt;1,"Duplicate ID",IF(OR($B60="",SUMPRODUCT(--(Phases!$A$2:$A$50=$B60))=0),"Check phase",IF(OR(NOT(AND(ISNUMBER(H60),N(H60)&gt;=0,N(H60)&lt;=1000000000)),NOT(AND(ISNUMBER(I60),N(I60)&gt;=0,N(I60)&lt;=1000000000)),NOT(AND(ISNUMBER(J60),N(J60)&gt;=0,N(J60)&lt;=1))),"Check inputs","OK")))))</f>
        <v/>
      </c>
    </row>
    <row r="61" ht="28" customHeight="1" spans="1:15" x14ac:dyDescent="0.25">
      <c r="A61" s="12"/>
      <c r="B61" s="12"/>
      <c r="C61" s="13"/>
      <c r="D61" s="13"/>
      <c r="E61" s="18"/>
      <c r="F61" s="18"/>
      <c r="G61" s="12"/>
      <c r="H61" s="14"/>
      <c r="I61" s="14"/>
      <c r="J61" s="19"/>
      <c r="K61" s="20" t="str">
        <f>IF($A61="","",IF(AND(AND(ISNUMBER(E61),N(E61)&gt;=18264,N(E61)&lt;=73050),AND(ISNUMBER(F61),N(F61)&gt;=18264,N(F61)&lt;=73050),N(F61)&gt;=N(E61)),F61-E61+1,"n/a"))</f>
        <v/>
      </c>
      <c r="L61" s="21" t="str">
        <f>IF($A61="","",IF(ISNUMBER(K61),K61*N(J61),"n/a"))</f>
        <v/>
      </c>
      <c r="M61" s="17" t="str">
        <f>IF($A61="","",IF(NOT(ISNUMBER(K61)),"Check dates",IF(J61=1,"Done",IF(NOT(AND(ISNUMBER(Dashboard!$B$3),N(Dashboard!$B$3)&gt;=18264,N(Dashboard!$B$3)&lt;=73050)),"Check data",IF(Dashboard!$B$3&gt;F61,"Late",IF(Dashboard!$B$3&gt;=E61,"In progress","Not started"))))))</f>
        <v/>
      </c>
      <c r="N61" s="17" t="str">
        <f>IF($A61="","",IF(G61="","",IF(SUMPRODUCT(--($A$2:$A$300=G61))&lt;&gt;1,"Check ID",IF(OR(NOT(ISNUMBER(K61)),NOT(ISNUMBER(INDEX($K$2:$K$300,SUMPRODUCT(--($A$2:$A$300=G61),ROW($A$2:$A$300))-1)))),"Check dates",IF(INDEX($F$2:$F$300,SUMPRODUCT(--($A$2:$A$300=G61),ROW($A$2:$A$300))-1)&gt;=E61,"Conflict","OK")))))</f>
        <v/>
      </c>
      <c r="O61" s="17" t="str">
        <f>IF(COUNTA($A61:$J61)=0,"",IF($A61="","Check ID",IF(SUMPRODUCT(--($A$2:$A$300=$A61))&gt;1,"Duplicate ID",IF(OR($B61="",SUMPRODUCT(--(Phases!$A$2:$A$50=$B61))=0),"Check phase",IF(OR(NOT(AND(ISNUMBER(H61),N(H61)&gt;=0,N(H61)&lt;=1000000000)),NOT(AND(ISNUMBER(I61),N(I61)&gt;=0,N(I61)&lt;=1000000000)),NOT(AND(ISNUMBER(J61),N(J61)&gt;=0,N(J61)&lt;=1))),"Check inputs","OK")))))</f>
        <v/>
      </c>
    </row>
    <row r="62" ht="28" customHeight="1" spans="1:15" x14ac:dyDescent="0.25">
      <c r="A62" s="12"/>
      <c r="B62" s="12"/>
      <c r="C62" s="13"/>
      <c r="D62" s="13"/>
      <c r="E62" s="18"/>
      <c r="F62" s="18"/>
      <c r="G62" s="12"/>
      <c r="H62" s="14"/>
      <c r="I62" s="14"/>
      <c r="J62" s="19"/>
      <c r="K62" s="20" t="str">
        <f>IF($A62="","",IF(AND(AND(ISNUMBER(E62),N(E62)&gt;=18264,N(E62)&lt;=73050),AND(ISNUMBER(F62),N(F62)&gt;=18264,N(F62)&lt;=73050),N(F62)&gt;=N(E62)),F62-E62+1,"n/a"))</f>
        <v/>
      </c>
      <c r="L62" s="21" t="str">
        <f>IF($A62="","",IF(ISNUMBER(K62),K62*N(J62),"n/a"))</f>
        <v/>
      </c>
      <c r="M62" s="17" t="str">
        <f>IF($A62="","",IF(NOT(ISNUMBER(K62)),"Check dates",IF(J62=1,"Done",IF(NOT(AND(ISNUMBER(Dashboard!$B$3),N(Dashboard!$B$3)&gt;=18264,N(Dashboard!$B$3)&lt;=73050)),"Check data",IF(Dashboard!$B$3&gt;F62,"Late",IF(Dashboard!$B$3&gt;=E62,"In progress","Not started"))))))</f>
        <v/>
      </c>
      <c r="N62" s="17" t="str">
        <f>IF($A62="","",IF(G62="","",IF(SUMPRODUCT(--($A$2:$A$300=G62))&lt;&gt;1,"Check ID",IF(OR(NOT(ISNUMBER(K62)),NOT(ISNUMBER(INDEX($K$2:$K$300,SUMPRODUCT(--($A$2:$A$300=G62),ROW($A$2:$A$300))-1)))),"Check dates",IF(INDEX($F$2:$F$300,SUMPRODUCT(--($A$2:$A$300=G62),ROW($A$2:$A$300))-1)&gt;=E62,"Conflict","OK")))))</f>
        <v/>
      </c>
      <c r="O62" s="17" t="str">
        <f>IF(COUNTA($A62:$J62)=0,"",IF($A62="","Check ID",IF(SUMPRODUCT(--($A$2:$A$300=$A62))&gt;1,"Duplicate ID",IF(OR($B62="",SUMPRODUCT(--(Phases!$A$2:$A$50=$B62))=0),"Check phase",IF(OR(NOT(AND(ISNUMBER(H62),N(H62)&gt;=0,N(H62)&lt;=1000000000)),NOT(AND(ISNUMBER(I62),N(I62)&gt;=0,N(I62)&lt;=1000000000)),NOT(AND(ISNUMBER(J62),N(J62)&gt;=0,N(J62)&lt;=1))),"Check inputs","OK")))))</f>
        <v/>
      </c>
    </row>
    <row r="63" ht="28" customHeight="1" spans="1:15" x14ac:dyDescent="0.25">
      <c r="A63" s="12"/>
      <c r="B63" s="12"/>
      <c r="C63" s="13"/>
      <c r="D63" s="13"/>
      <c r="E63" s="18"/>
      <c r="F63" s="18"/>
      <c r="G63" s="12"/>
      <c r="H63" s="14"/>
      <c r="I63" s="14"/>
      <c r="J63" s="19"/>
      <c r="K63" s="20" t="str">
        <f>IF($A63="","",IF(AND(AND(ISNUMBER(E63),N(E63)&gt;=18264,N(E63)&lt;=73050),AND(ISNUMBER(F63),N(F63)&gt;=18264,N(F63)&lt;=73050),N(F63)&gt;=N(E63)),F63-E63+1,"n/a"))</f>
        <v/>
      </c>
      <c r="L63" s="21" t="str">
        <f>IF($A63="","",IF(ISNUMBER(K63),K63*N(J63),"n/a"))</f>
        <v/>
      </c>
      <c r="M63" s="17" t="str">
        <f>IF($A63="","",IF(NOT(ISNUMBER(K63)),"Check dates",IF(J63=1,"Done",IF(NOT(AND(ISNUMBER(Dashboard!$B$3),N(Dashboard!$B$3)&gt;=18264,N(Dashboard!$B$3)&lt;=73050)),"Check data",IF(Dashboard!$B$3&gt;F63,"Late",IF(Dashboard!$B$3&gt;=E63,"In progress","Not started"))))))</f>
        <v/>
      </c>
      <c r="N63" s="17" t="str">
        <f>IF($A63="","",IF(G63="","",IF(SUMPRODUCT(--($A$2:$A$300=G63))&lt;&gt;1,"Check ID",IF(OR(NOT(ISNUMBER(K63)),NOT(ISNUMBER(INDEX($K$2:$K$300,SUMPRODUCT(--($A$2:$A$300=G63),ROW($A$2:$A$300))-1)))),"Check dates",IF(INDEX($F$2:$F$300,SUMPRODUCT(--($A$2:$A$300=G63),ROW($A$2:$A$300))-1)&gt;=E63,"Conflict","OK")))))</f>
        <v/>
      </c>
      <c r="O63" s="17" t="str">
        <f>IF(COUNTA($A63:$J63)=0,"",IF($A63="","Check ID",IF(SUMPRODUCT(--($A$2:$A$300=$A63))&gt;1,"Duplicate ID",IF(OR($B63="",SUMPRODUCT(--(Phases!$A$2:$A$50=$B63))=0),"Check phase",IF(OR(NOT(AND(ISNUMBER(H63),N(H63)&gt;=0,N(H63)&lt;=1000000000)),NOT(AND(ISNUMBER(I63),N(I63)&gt;=0,N(I63)&lt;=1000000000)),NOT(AND(ISNUMBER(J63),N(J63)&gt;=0,N(J63)&lt;=1))),"Check inputs","OK")))))</f>
        <v/>
      </c>
    </row>
    <row r="64" ht="28" customHeight="1" spans="1:15" x14ac:dyDescent="0.25">
      <c r="A64" s="12"/>
      <c r="B64" s="12"/>
      <c r="C64" s="13"/>
      <c r="D64" s="13"/>
      <c r="E64" s="18"/>
      <c r="F64" s="18"/>
      <c r="G64" s="12"/>
      <c r="H64" s="14"/>
      <c r="I64" s="14"/>
      <c r="J64" s="19"/>
      <c r="K64" s="20" t="str">
        <f>IF($A64="","",IF(AND(AND(ISNUMBER(E64),N(E64)&gt;=18264,N(E64)&lt;=73050),AND(ISNUMBER(F64),N(F64)&gt;=18264,N(F64)&lt;=73050),N(F64)&gt;=N(E64)),F64-E64+1,"n/a"))</f>
        <v/>
      </c>
      <c r="L64" s="21" t="str">
        <f>IF($A64="","",IF(ISNUMBER(K64),K64*N(J64),"n/a"))</f>
        <v/>
      </c>
      <c r="M64" s="17" t="str">
        <f>IF($A64="","",IF(NOT(ISNUMBER(K64)),"Check dates",IF(J64=1,"Done",IF(NOT(AND(ISNUMBER(Dashboard!$B$3),N(Dashboard!$B$3)&gt;=18264,N(Dashboard!$B$3)&lt;=73050)),"Check data",IF(Dashboard!$B$3&gt;F64,"Late",IF(Dashboard!$B$3&gt;=E64,"In progress","Not started"))))))</f>
        <v/>
      </c>
      <c r="N64" s="17" t="str">
        <f>IF($A64="","",IF(G64="","",IF(SUMPRODUCT(--($A$2:$A$300=G64))&lt;&gt;1,"Check ID",IF(OR(NOT(ISNUMBER(K64)),NOT(ISNUMBER(INDEX($K$2:$K$300,SUMPRODUCT(--($A$2:$A$300=G64),ROW($A$2:$A$300))-1)))),"Check dates",IF(INDEX($F$2:$F$300,SUMPRODUCT(--($A$2:$A$300=G64),ROW($A$2:$A$300))-1)&gt;=E64,"Conflict","OK")))))</f>
        <v/>
      </c>
      <c r="O64" s="17" t="str">
        <f>IF(COUNTA($A64:$J64)=0,"",IF($A64="","Check ID",IF(SUMPRODUCT(--($A$2:$A$300=$A64))&gt;1,"Duplicate ID",IF(OR($B64="",SUMPRODUCT(--(Phases!$A$2:$A$50=$B64))=0),"Check phase",IF(OR(NOT(AND(ISNUMBER(H64),N(H64)&gt;=0,N(H64)&lt;=1000000000)),NOT(AND(ISNUMBER(I64),N(I64)&gt;=0,N(I64)&lt;=1000000000)),NOT(AND(ISNUMBER(J64),N(J64)&gt;=0,N(J64)&lt;=1))),"Check inputs","OK")))))</f>
        <v/>
      </c>
    </row>
    <row r="65" ht="28" customHeight="1" spans="1:15" x14ac:dyDescent="0.25">
      <c r="A65" s="12"/>
      <c r="B65" s="12"/>
      <c r="C65" s="13"/>
      <c r="D65" s="13"/>
      <c r="E65" s="18"/>
      <c r="F65" s="18"/>
      <c r="G65" s="12"/>
      <c r="H65" s="14"/>
      <c r="I65" s="14"/>
      <c r="J65" s="19"/>
      <c r="K65" s="20" t="str">
        <f>IF($A65="","",IF(AND(AND(ISNUMBER(E65),N(E65)&gt;=18264,N(E65)&lt;=73050),AND(ISNUMBER(F65),N(F65)&gt;=18264,N(F65)&lt;=73050),N(F65)&gt;=N(E65)),F65-E65+1,"n/a"))</f>
        <v/>
      </c>
      <c r="L65" s="21" t="str">
        <f>IF($A65="","",IF(ISNUMBER(K65),K65*N(J65),"n/a"))</f>
        <v/>
      </c>
      <c r="M65" s="17" t="str">
        <f>IF($A65="","",IF(NOT(ISNUMBER(K65)),"Check dates",IF(J65=1,"Done",IF(NOT(AND(ISNUMBER(Dashboard!$B$3),N(Dashboard!$B$3)&gt;=18264,N(Dashboard!$B$3)&lt;=73050)),"Check data",IF(Dashboard!$B$3&gt;F65,"Late",IF(Dashboard!$B$3&gt;=E65,"In progress","Not started"))))))</f>
        <v/>
      </c>
      <c r="N65" s="17" t="str">
        <f>IF($A65="","",IF(G65="","",IF(SUMPRODUCT(--($A$2:$A$300=G65))&lt;&gt;1,"Check ID",IF(OR(NOT(ISNUMBER(K65)),NOT(ISNUMBER(INDEX($K$2:$K$300,SUMPRODUCT(--($A$2:$A$300=G65),ROW($A$2:$A$300))-1)))),"Check dates",IF(INDEX($F$2:$F$300,SUMPRODUCT(--($A$2:$A$300=G65),ROW($A$2:$A$300))-1)&gt;=E65,"Conflict","OK")))))</f>
        <v/>
      </c>
      <c r="O65" s="17" t="str">
        <f>IF(COUNTA($A65:$J65)=0,"",IF($A65="","Check ID",IF(SUMPRODUCT(--($A$2:$A$300=$A65))&gt;1,"Duplicate ID",IF(OR($B65="",SUMPRODUCT(--(Phases!$A$2:$A$50=$B65))=0),"Check phase",IF(OR(NOT(AND(ISNUMBER(H65),N(H65)&gt;=0,N(H65)&lt;=1000000000)),NOT(AND(ISNUMBER(I65),N(I65)&gt;=0,N(I65)&lt;=1000000000)),NOT(AND(ISNUMBER(J65),N(J65)&gt;=0,N(J65)&lt;=1))),"Check inputs","OK")))))</f>
        <v/>
      </c>
    </row>
    <row r="66" ht="28" customHeight="1" spans="1:15" x14ac:dyDescent="0.25">
      <c r="A66" s="12"/>
      <c r="B66" s="12"/>
      <c r="C66" s="13"/>
      <c r="D66" s="13"/>
      <c r="E66" s="18"/>
      <c r="F66" s="18"/>
      <c r="G66" s="12"/>
      <c r="H66" s="14"/>
      <c r="I66" s="14"/>
      <c r="J66" s="19"/>
      <c r="K66" s="20" t="str">
        <f>IF($A66="","",IF(AND(AND(ISNUMBER(E66),N(E66)&gt;=18264,N(E66)&lt;=73050),AND(ISNUMBER(F66),N(F66)&gt;=18264,N(F66)&lt;=73050),N(F66)&gt;=N(E66)),F66-E66+1,"n/a"))</f>
        <v/>
      </c>
      <c r="L66" s="21" t="str">
        <f>IF($A66="","",IF(ISNUMBER(K66),K66*N(J66),"n/a"))</f>
        <v/>
      </c>
      <c r="M66" s="17" t="str">
        <f>IF($A66="","",IF(NOT(ISNUMBER(K66)),"Check dates",IF(J66=1,"Done",IF(NOT(AND(ISNUMBER(Dashboard!$B$3),N(Dashboard!$B$3)&gt;=18264,N(Dashboard!$B$3)&lt;=73050)),"Check data",IF(Dashboard!$B$3&gt;F66,"Late",IF(Dashboard!$B$3&gt;=E66,"In progress","Not started"))))))</f>
        <v/>
      </c>
      <c r="N66" s="17" t="str">
        <f>IF($A66="","",IF(G66="","",IF(SUMPRODUCT(--($A$2:$A$300=G66))&lt;&gt;1,"Check ID",IF(OR(NOT(ISNUMBER(K66)),NOT(ISNUMBER(INDEX($K$2:$K$300,SUMPRODUCT(--($A$2:$A$300=G66),ROW($A$2:$A$300))-1)))),"Check dates",IF(INDEX($F$2:$F$300,SUMPRODUCT(--($A$2:$A$300=G66),ROW($A$2:$A$300))-1)&gt;=E66,"Conflict","OK")))))</f>
        <v/>
      </c>
      <c r="O66" s="17" t="str">
        <f>IF(COUNTA($A66:$J66)=0,"",IF($A66="","Check ID",IF(SUMPRODUCT(--($A$2:$A$300=$A66))&gt;1,"Duplicate ID",IF(OR($B66="",SUMPRODUCT(--(Phases!$A$2:$A$50=$B66))=0),"Check phase",IF(OR(NOT(AND(ISNUMBER(H66),N(H66)&gt;=0,N(H66)&lt;=1000000000)),NOT(AND(ISNUMBER(I66),N(I66)&gt;=0,N(I66)&lt;=1000000000)),NOT(AND(ISNUMBER(J66),N(J66)&gt;=0,N(J66)&lt;=1))),"Check inputs","OK")))))</f>
        <v/>
      </c>
    </row>
    <row r="67" ht="28" customHeight="1" spans="1:15" x14ac:dyDescent="0.25">
      <c r="A67" s="12"/>
      <c r="B67" s="12"/>
      <c r="C67" s="13"/>
      <c r="D67" s="13"/>
      <c r="E67" s="18"/>
      <c r="F67" s="18"/>
      <c r="G67" s="12"/>
      <c r="H67" s="14"/>
      <c r="I67" s="14"/>
      <c r="J67" s="19"/>
      <c r="K67" s="20" t="str">
        <f>IF($A67="","",IF(AND(AND(ISNUMBER(E67),N(E67)&gt;=18264,N(E67)&lt;=73050),AND(ISNUMBER(F67),N(F67)&gt;=18264,N(F67)&lt;=73050),N(F67)&gt;=N(E67)),F67-E67+1,"n/a"))</f>
        <v/>
      </c>
      <c r="L67" s="21" t="str">
        <f>IF($A67="","",IF(ISNUMBER(K67),K67*N(J67),"n/a"))</f>
        <v/>
      </c>
      <c r="M67" s="17" t="str">
        <f>IF($A67="","",IF(NOT(ISNUMBER(K67)),"Check dates",IF(J67=1,"Done",IF(NOT(AND(ISNUMBER(Dashboard!$B$3),N(Dashboard!$B$3)&gt;=18264,N(Dashboard!$B$3)&lt;=73050)),"Check data",IF(Dashboard!$B$3&gt;F67,"Late",IF(Dashboard!$B$3&gt;=E67,"In progress","Not started"))))))</f>
        <v/>
      </c>
      <c r="N67" s="17" t="str">
        <f>IF($A67="","",IF(G67="","",IF(SUMPRODUCT(--($A$2:$A$300=G67))&lt;&gt;1,"Check ID",IF(OR(NOT(ISNUMBER(K67)),NOT(ISNUMBER(INDEX($K$2:$K$300,SUMPRODUCT(--($A$2:$A$300=G67),ROW($A$2:$A$300))-1)))),"Check dates",IF(INDEX($F$2:$F$300,SUMPRODUCT(--($A$2:$A$300=G67),ROW($A$2:$A$300))-1)&gt;=E67,"Conflict","OK")))))</f>
        <v/>
      </c>
      <c r="O67" s="17" t="str">
        <f>IF(COUNTA($A67:$J67)=0,"",IF($A67="","Check ID",IF(SUMPRODUCT(--($A$2:$A$300=$A67))&gt;1,"Duplicate ID",IF(OR($B67="",SUMPRODUCT(--(Phases!$A$2:$A$50=$B67))=0),"Check phase",IF(OR(NOT(AND(ISNUMBER(H67),N(H67)&gt;=0,N(H67)&lt;=1000000000)),NOT(AND(ISNUMBER(I67),N(I67)&gt;=0,N(I67)&lt;=1000000000)),NOT(AND(ISNUMBER(J67),N(J67)&gt;=0,N(J67)&lt;=1))),"Check inputs","OK")))))</f>
        <v/>
      </c>
    </row>
    <row r="68" ht="28" customHeight="1" spans="1:15" x14ac:dyDescent="0.25">
      <c r="A68" s="12"/>
      <c r="B68" s="12"/>
      <c r="C68" s="13"/>
      <c r="D68" s="13"/>
      <c r="E68" s="18"/>
      <c r="F68" s="18"/>
      <c r="G68" s="12"/>
      <c r="H68" s="14"/>
      <c r="I68" s="14"/>
      <c r="J68" s="19"/>
      <c r="K68" s="20" t="str">
        <f>IF($A68="","",IF(AND(AND(ISNUMBER(E68),N(E68)&gt;=18264,N(E68)&lt;=73050),AND(ISNUMBER(F68),N(F68)&gt;=18264,N(F68)&lt;=73050),N(F68)&gt;=N(E68)),F68-E68+1,"n/a"))</f>
        <v/>
      </c>
      <c r="L68" s="21" t="str">
        <f>IF($A68="","",IF(ISNUMBER(K68),K68*N(J68),"n/a"))</f>
        <v/>
      </c>
      <c r="M68" s="17" t="str">
        <f>IF($A68="","",IF(NOT(ISNUMBER(K68)),"Check dates",IF(J68=1,"Done",IF(NOT(AND(ISNUMBER(Dashboard!$B$3),N(Dashboard!$B$3)&gt;=18264,N(Dashboard!$B$3)&lt;=73050)),"Check data",IF(Dashboard!$B$3&gt;F68,"Late",IF(Dashboard!$B$3&gt;=E68,"In progress","Not started"))))))</f>
        <v/>
      </c>
      <c r="N68" s="17" t="str">
        <f>IF($A68="","",IF(G68="","",IF(SUMPRODUCT(--($A$2:$A$300=G68))&lt;&gt;1,"Check ID",IF(OR(NOT(ISNUMBER(K68)),NOT(ISNUMBER(INDEX($K$2:$K$300,SUMPRODUCT(--($A$2:$A$300=G68),ROW($A$2:$A$300))-1)))),"Check dates",IF(INDEX($F$2:$F$300,SUMPRODUCT(--($A$2:$A$300=G68),ROW($A$2:$A$300))-1)&gt;=E68,"Conflict","OK")))))</f>
        <v/>
      </c>
      <c r="O68" s="17" t="str">
        <f>IF(COUNTA($A68:$J68)=0,"",IF($A68="","Check ID",IF(SUMPRODUCT(--($A$2:$A$300=$A68))&gt;1,"Duplicate ID",IF(OR($B68="",SUMPRODUCT(--(Phases!$A$2:$A$50=$B68))=0),"Check phase",IF(OR(NOT(AND(ISNUMBER(H68),N(H68)&gt;=0,N(H68)&lt;=1000000000)),NOT(AND(ISNUMBER(I68),N(I68)&gt;=0,N(I68)&lt;=1000000000)),NOT(AND(ISNUMBER(J68),N(J68)&gt;=0,N(J68)&lt;=1))),"Check inputs","OK")))))</f>
        <v/>
      </c>
    </row>
    <row r="69" ht="28" customHeight="1" spans="1:15" x14ac:dyDescent="0.25">
      <c r="A69" s="12"/>
      <c r="B69" s="12"/>
      <c r="C69" s="13"/>
      <c r="D69" s="13"/>
      <c r="E69" s="18"/>
      <c r="F69" s="18"/>
      <c r="G69" s="12"/>
      <c r="H69" s="14"/>
      <c r="I69" s="14"/>
      <c r="J69" s="19"/>
      <c r="K69" s="20" t="str">
        <f>IF($A69="","",IF(AND(AND(ISNUMBER(E69),N(E69)&gt;=18264,N(E69)&lt;=73050),AND(ISNUMBER(F69),N(F69)&gt;=18264,N(F69)&lt;=73050),N(F69)&gt;=N(E69)),F69-E69+1,"n/a"))</f>
        <v/>
      </c>
      <c r="L69" s="21" t="str">
        <f>IF($A69="","",IF(ISNUMBER(K69),K69*N(J69),"n/a"))</f>
        <v/>
      </c>
      <c r="M69" s="17" t="str">
        <f>IF($A69="","",IF(NOT(ISNUMBER(K69)),"Check dates",IF(J69=1,"Done",IF(NOT(AND(ISNUMBER(Dashboard!$B$3),N(Dashboard!$B$3)&gt;=18264,N(Dashboard!$B$3)&lt;=73050)),"Check data",IF(Dashboard!$B$3&gt;F69,"Late",IF(Dashboard!$B$3&gt;=E69,"In progress","Not started"))))))</f>
        <v/>
      </c>
      <c r="N69" s="17" t="str">
        <f>IF($A69="","",IF(G69="","",IF(SUMPRODUCT(--($A$2:$A$300=G69))&lt;&gt;1,"Check ID",IF(OR(NOT(ISNUMBER(K69)),NOT(ISNUMBER(INDEX($K$2:$K$300,SUMPRODUCT(--($A$2:$A$300=G69),ROW($A$2:$A$300))-1)))),"Check dates",IF(INDEX($F$2:$F$300,SUMPRODUCT(--($A$2:$A$300=G69),ROW($A$2:$A$300))-1)&gt;=E69,"Conflict","OK")))))</f>
        <v/>
      </c>
      <c r="O69" s="17" t="str">
        <f>IF(COUNTA($A69:$J69)=0,"",IF($A69="","Check ID",IF(SUMPRODUCT(--($A$2:$A$300=$A69))&gt;1,"Duplicate ID",IF(OR($B69="",SUMPRODUCT(--(Phases!$A$2:$A$50=$B69))=0),"Check phase",IF(OR(NOT(AND(ISNUMBER(H69),N(H69)&gt;=0,N(H69)&lt;=1000000000)),NOT(AND(ISNUMBER(I69),N(I69)&gt;=0,N(I69)&lt;=1000000000)),NOT(AND(ISNUMBER(J69),N(J69)&gt;=0,N(J69)&lt;=1))),"Check inputs","OK")))))</f>
        <v/>
      </c>
    </row>
    <row r="70" ht="28" customHeight="1" spans="1:15" x14ac:dyDescent="0.25">
      <c r="A70" s="12"/>
      <c r="B70" s="12"/>
      <c r="C70" s="13"/>
      <c r="D70" s="13"/>
      <c r="E70" s="18"/>
      <c r="F70" s="18"/>
      <c r="G70" s="12"/>
      <c r="H70" s="14"/>
      <c r="I70" s="14"/>
      <c r="J70" s="19"/>
      <c r="K70" s="20" t="str">
        <f>IF($A70="","",IF(AND(AND(ISNUMBER(E70),N(E70)&gt;=18264,N(E70)&lt;=73050),AND(ISNUMBER(F70),N(F70)&gt;=18264,N(F70)&lt;=73050),N(F70)&gt;=N(E70)),F70-E70+1,"n/a"))</f>
        <v/>
      </c>
      <c r="L70" s="21" t="str">
        <f>IF($A70="","",IF(ISNUMBER(K70),K70*N(J70),"n/a"))</f>
        <v/>
      </c>
      <c r="M70" s="17" t="str">
        <f>IF($A70="","",IF(NOT(ISNUMBER(K70)),"Check dates",IF(J70=1,"Done",IF(NOT(AND(ISNUMBER(Dashboard!$B$3),N(Dashboard!$B$3)&gt;=18264,N(Dashboard!$B$3)&lt;=73050)),"Check data",IF(Dashboard!$B$3&gt;F70,"Late",IF(Dashboard!$B$3&gt;=E70,"In progress","Not started"))))))</f>
        <v/>
      </c>
      <c r="N70" s="17" t="str">
        <f>IF($A70="","",IF(G70="","",IF(SUMPRODUCT(--($A$2:$A$300=G70))&lt;&gt;1,"Check ID",IF(OR(NOT(ISNUMBER(K70)),NOT(ISNUMBER(INDEX($K$2:$K$300,SUMPRODUCT(--($A$2:$A$300=G70),ROW($A$2:$A$300))-1)))),"Check dates",IF(INDEX($F$2:$F$300,SUMPRODUCT(--($A$2:$A$300=G70),ROW($A$2:$A$300))-1)&gt;=E70,"Conflict","OK")))))</f>
        <v/>
      </c>
      <c r="O70" s="17" t="str">
        <f>IF(COUNTA($A70:$J70)=0,"",IF($A70="","Check ID",IF(SUMPRODUCT(--($A$2:$A$300=$A70))&gt;1,"Duplicate ID",IF(OR($B70="",SUMPRODUCT(--(Phases!$A$2:$A$50=$B70))=0),"Check phase",IF(OR(NOT(AND(ISNUMBER(H70),N(H70)&gt;=0,N(H70)&lt;=1000000000)),NOT(AND(ISNUMBER(I70),N(I70)&gt;=0,N(I70)&lt;=1000000000)),NOT(AND(ISNUMBER(J70),N(J70)&gt;=0,N(J70)&lt;=1))),"Check inputs","OK")))))</f>
        <v/>
      </c>
    </row>
    <row r="71" ht="28" customHeight="1" spans="1:15" x14ac:dyDescent="0.25">
      <c r="A71" s="12"/>
      <c r="B71" s="12"/>
      <c r="C71" s="13"/>
      <c r="D71" s="13"/>
      <c r="E71" s="18"/>
      <c r="F71" s="18"/>
      <c r="G71" s="12"/>
      <c r="H71" s="14"/>
      <c r="I71" s="14"/>
      <c r="J71" s="19"/>
      <c r="K71" s="20" t="str">
        <f>IF($A71="","",IF(AND(AND(ISNUMBER(E71),N(E71)&gt;=18264,N(E71)&lt;=73050),AND(ISNUMBER(F71),N(F71)&gt;=18264,N(F71)&lt;=73050),N(F71)&gt;=N(E71)),F71-E71+1,"n/a"))</f>
        <v/>
      </c>
      <c r="L71" s="21" t="str">
        <f>IF($A71="","",IF(ISNUMBER(K71),K71*N(J71),"n/a"))</f>
        <v/>
      </c>
      <c r="M71" s="17" t="str">
        <f>IF($A71="","",IF(NOT(ISNUMBER(K71)),"Check dates",IF(J71=1,"Done",IF(NOT(AND(ISNUMBER(Dashboard!$B$3),N(Dashboard!$B$3)&gt;=18264,N(Dashboard!$B$3)&lt;=73050)),"Check data",IF(Dashboard!$B$3&gt;F71,"Late",IF(Dashboard!$B$3&gt;=E71,"In progress","Not started"))))))</f>
        <v/>
      </c>
      <c r="N71" s="17" t="str">
        <f>IF($A71="","",IF(G71="","",IF(SUMPRODUCT(--($A$2:$A$300=G71))&lt;&gt;1,"Check ID",IF(OR(NOT(ISNUMBER(K71)),NOT(ISNUMBER(INDEX($K$2:$K$300,SUMPRODUCT(--($A$2:$A$300=G71),ROW($A$2:$A$300))-1)))),"Check dates",IF(INDEX($F$2:$F$300,SUMPRODUCT(--($A$2:$A$300=G71),ROW($A$2:$A$300))-1)&gt;=E71,"Conflict","OK")))))</f>
        <v/>
      </c>
      <c r="O71" s="17" t="str">
        <f>IF(COUNTA($A71:$J71)=0,"",IF($A71="","Check ID",IF(SUMPRODUCT(--($A$2:$A$300=$A71))&gt;1,"Duplicate ID",IF(OR($B71="",SUMPRODUCT(--(Phases!$A$2:$A$50=$B71))=0),"Check phase",IF(OR(NOT(AND(ISNUMBER(H71),N(H71)&gt;=0,N(H71)&lt;=1000000000)),NOT(AND(ISNUMBER(I71),N(I71)&gt;=0,N(I71)&lt;=1000000000)),NOT(AND(ISNUMBER(J71),N(J71)&gt;=0,N(J71)&lt;=1))),"Check inputs","OK")))))</f>
        <v/>
      </c>
    </row>
    <row r="72" ht="28" customHeight="1" spans="1:15" x14ac:dyDescent="0.25">
      <c r="A72" s="12"/>
      <c r="B72" s="12"/>
      <c r="C72" s="13"/>
      <c r="D72" s="13"/>
      <c r="E72" s="18"/>
      <c r="F72" s="18"/>
      <c r="G72" s="12"/>
      <c r="H72" s="14"/>
      <c r="I72" s="14"/>
      <c r="J72" s="19"/>
      <c r="K72" s="20" t="str">
        <f>IF($A72="","",IF(AND(AND(ISNUMBER(E72),N(E72)&gt;=18264,N(E72)&lt;=73050),AND(ISNUMBER(F72),N(F72)&gt;=18264,N(F72)&lt;=73050),N(F72)&gt;=N(E72)),F72-E72+1,"n/a"))</f>
        <v/>
      </c>
      <c r="L72" s="21" t="str">
        <f>IF($A72="","",IF(ISNUMBER(K72),K72*N(J72),"n/a"))</f>
        <v/>
      </c>
      <c r="M72" s="17" t="str">
        <f>IF($A72="","",IF(NOT(ISNUMBER(K72)),"Check dates",IF(J72=1,"Done",IF(NOT(AND(ISNUMBER(Dashboard!$B$3),N(Dashboard!$B$3)&gt;=18264,N(Dashboard!$B$3)&lt;=73050)),"Check data",IF(Dashboard!$B$3&gt;F72,"Late",IF(Dashboard!$B$3&gt;=E72,"In progress","Not started"))))))</f>
        <v/>
      </c>
      <c r="N72" s="17" t="str">
        <f>IF($A72="","",IF(G72="","",IF(SUMPRODUCT(--($A$2:$A$300=G72))&lt;&gt;1,"Check ID",IF(OR(NOT(ISNUMBER(K72)),NOT(ISNUMBER(INDEX($K$2:$K$300,SUMPRODUCT(--($A$2:$A$300=G72),ROW($A$2:$A$300))-1)))),"Check dates",IF(INDEX($F$2:$F$300,SUMPRODUCT(--($A$2:$A$300=G72),ROW($A$2:$A$300))-1)&gt;=E72,"Conflict","OK")))))</f>
        <v/>
      </c>
      <c r="O72" s="17" t="str">
        <f>IF(COUNTA($A72:$J72)=0,"",IF($A72="","Check ID",IF(SUMPRODUCT(--($A$2:$A$300=$A72))&gt;1,"Duplicate ID",IF(OR($B72="",SUMPRODUCT(--(Phases!$A$2:$A$50=$B72))=0),"Check phase",IF(OR(NOT(AND(ISNUMBER(H72),N(H72)&gt;=0,N(H72)&lt;=1000000000)),NOT(AND(ISNUMBER(I72),N(I72)&gt;=0,N(I72)&lt;=1000000000)),NOT(AND(ISNUMBER(J72),N(J72)&gt;=0,N(J72)&lt;=1))),"Check inputs","OK")))))</f>
        <v/>
      </c>
    </row>
    <row r="73" ht="28" customHeight="1" spans="1:15" x14ac:dyDescent="0.25">
      <c r="A73" s="12"/>
      <c r="B73" s="12"/>
      <c r="C73" s="13"/>
      <c r="D73" s="13"/>
      <c r="E73" s="18"/>
      <c r="F73" s="18"/>
      <c r="G73" s="12"/>
      <c r="H73" s="14"/>
      <c r="I73" s="14"/>
      <c r="J73" s="19"/>
      <c r="K73" s="20" t="str">
        <f>IF($A73="","",IF(AND(AND(ISNUMBER(E73),N(E73)&gt;=18264,N(E73)&lt;=73050),AND(ISNUMBER(F73),N(F73)&gt;=18264,N(F73)&lt;=73050),N(F73)&gt;=N(E73)),F73-E73+1,"n/a"))</f>
        <v/>
      </c>
      <c r="L73" s="21" t="str">
        <f>IF($A73="","",IF(ISNUMBER(K73),K73*N(J73),"n/a"))</f>
        <v/>
      </c>
      <c r="M73" s="17" t="str">
        <f>IF($A73="","",IF(NOT(ISNUMBER(K73)),"Check dates",IF(J73=1,"Done",IF(NOT(AND(ISNUMBER(Dashboard!$B$3),N(Dashboard!$B$3)&gt;=18264,N(Dashboard!$B$3)&lt;=73050)),"Check data",IF(Dashboard!$B$3&gt;F73,"Late",IF(Dashboard!$B$3&gt;=E73,"In progress","Not started"))))))</f>
        <v/>
      </c>
      <c r="N73" s="17" t="str">
        <f>IF($A73="","",IF(G73="","",IF(SUMPRODUCT(--($A$2:$A$300=G73))&lt;&gt;1,"Check ID",IF(OR(NOT(ISNUMBER(K73)),NOT(ISNUMBER(INDEX($K$2:$K$300,SUMPRODUCT(--($A$2:$A$300=G73),ROW($A$2:$A$300))-1)))),"Check dates",IF(INDEX($F$2:$F$300,SUMPRODUCT(--($A$2:$A$300=G73),ROW($A$2:$A$300))-1)&gt;=E73,"Conflict","OK")))))</f>
        <v/>
      </c>
      <c r="O73" s="17" t="str">
        <f>IF(COUNTA($A73:$J73)=0,"",IF($A73="","Check ID",IF(SUMPRODUCT(--($A$2:$A$300=$A73))&gt;1,"Duplicate ID",IF(OR($B73="",SUMPRODUCT(--(Phases!$A$2:$A$50=$B73))=0),"Check phase",IF(OR(NOT(AND(ISNUMBER(H73),N(H73)&gt;=0,N(H73)&lt;=1000000000)),NOT(AND(ISNUMBER(I73),N(I73)&gt;=0,N(I73)&lt;=1000000000)),NOT(AND(ISNUMBER(J73),N(J73)&gt;=0,N(J73)&lt;=1))),"Check inputs","OK")))))</f>
        <v/>
      </c>
    </row>
    <row r="74" ht="28" customHeight="1" spans="1:15" x14ac:dyDescent="0.25">
      <c r="A74" s="12"/>
      <c r="B74" s="12"/>
      <c r="C74" s="13"/>
      <c r="D74" s="13"/>
      <c r="E74" s="18"/>
      <c r="F74" s="18"/>
      <c r="G74" s="12"/>
      <c r="H74" s="14"/>
      <c r="I74" s="14"/>
      <c r="J74" s="19"/>
      <c r="K74" s="20" t="str">
        <f>IF($A74="","",IF(AND(AND(ISNUMBER(E74),N(E74)&gt;=18264,N(E74)&lt;=73050),AND(ISNUMBER(F74),N(F74)&gt;=18264,N(F74)&lt;=73050),N(F74)&gt;=N(E74)),F74-E74+1,"n/a"))</f>
        <v/>
      </c>
      <c r="L74" s="21" t="str">
        <f>IF($A74="","",IF(ISNUMBER(K74),K74*N(J74),"n/a"))</f>
        <v/>
      </c>
      <c r="M74" s="17" t="str">
        <f>IF($A74="","",IF(NOT(ISNUMBER(K74)),"Check dates",IF(J74=1,"Done",IF(NOT(AND(ISNUMBER(Dashboard!$B$3),N(Dashboard!$B$3)&gt;=18264,N(Dashboard!$B$3)&lt;=73050)),"Check data",IF(Dashboard!$B$3&gt;F74,"Late",IF(Dashboard!$B$3&gt;=E74,"In progress","Not started"))))))</f>
        <v/>
      </c>
      <c r="N74" s="17" t="str">
        <f>IF($A74="","",IF(G74="","",IF(SUMPRODUCT(--($A$2:$A$300=G74))&lt;&gt;1,"Check ID",IF(OR(NOT(ISNUMBER(K74)),NOT(ISNUMBER(INDEX($K$2:$K$300,SUMPRODUCT(--($A$2:$A$300=G74),ROW($A$2:$A$300))-1)))),"Check dates",IF(INDEX($F$2:$F$300,SUMPRODUCT(--($A$2:$A$300=G74),ROW($A$2:$A$300))-1)&gt;=E74,"Conflict","OK")))))</f>
        <v/>
      </c>
      <c r="O74" s="17" t="str">
        <f>IF(COUNTA($A74:$J74)=0,"",IF($A74="","Check ID",IF(SUMPRODUCT(--($A$2:$A$300=$A74))&gt;1,"Duplicate ID",IF(OR($B74="",SUMPRODUCT(--(Phases!$A$2:$A$50=$B74))=0),"Check phase",IF(OR(NOT(AND(ISNUMBER(H74),N(H74)&gt;=0,N(H74)&lt;=1000000000)),NOT(AND(ISNUMBER(I74),N(I74)&gt;=0,N(I74)&lt;=1000000000)),NOT(AND(ISNUMBER(J74),N(J74)&gt;=0,N(J74)&lt;=1))),"Check inputs","OK")))))</f>
        <v/>
      </c>
    </row>
    <row r="75" ht="28" customHeight="1" spans="1:15" x14ac:dyDescent="0.25">
      <c r="A75" s="12"/>
      <c r="B75" s="12"/>
      <c r="C75" s="13"/>
      <c r="D75" s="13"/>
      <c r="E75" s="18"/>
      <c r="F75" s="18"/>
      <c r="G75" s="12"/>
      <c r="H75" s="14"/>
      <c r="I75" s="14"/>
      <c r="J75" s="19"/>
      <c r="K75" s="20" t="str">
        <f>IF($A75="","",IF(AND(AND(ISNUMBER(E75),N(E75)&gt;=18264,N(E75)&lt;=73050),AND(ISNUMBER(F75),N(F75)&gt;=18264,N(F75)&lt;=73050),N(F75)&gt;=N(E75)),F75-E75+1,"n/a"))</f>
        <v/>
      </c>
      <c r="L75" s="21" t="str">
        <f>IF($A75="","",IF(ISNUMBER(K75),K75*N(J75),"n/a"))</f>
        <v/>
      </c>
      <c r="M75" s="17" t="str">
        <f>IF($A75="","",IF(NOT(ISNUMBER(K75)),"Check dates",IF(J75=1,"Done",IF(NOT(AND(ISNUMBER(Dashboard!$B$3),N(Dashboard!$B$3)&gt;=18264,N(Dashboard!$B$3)&lt;=73050)),"Check data",IF(Dashboard!$B$3&gt;F75,"Late",IF(Dashboard!$B$3&gt;=E75,"In progress","Not started"))))))</f>
        <v/>
      </c>
      <c r="N75" s="17" t="str">
        <f>IF($A75="","",IF(G75="","",IF(SUMPRODUCT(--($A$2:$A$300=G75))&lt;&gt;1,"Check ID",IF(OR(NOT(ISNUMBER(K75)),NOT(ISNUMBER(INDEX($K$2:$K$300,SUMPRODUCT(--($A$2:$A$300=G75),ROW($A$2:$A$300))-1)))),"Check dates",IF(INDEX($F$2:$F$300,SUMPRODUCT(--($A$2:$A$300=G75),ROW($A$2:$A$300))-1)&gt;=E75,"Conflict","OK")))))</f>
        <v/>
      </c>
      <c r="O75" s="17" t="str">
        <f>IF(COUNTA($A75:$J75)=0,"",IF($A75="","Check ID",IF(SUMPRODUCT(--($A$2:$A$300=$A75))&gt;1,"Duplicate ID",IF(OR($B75="",SUMPRODUCT(--(Phases!$A$2:$A$50=$B75))=0),"Check phase",IF(OR(NOT(AND(ISNUMBER(H75),N(H75)&gt;=0,N(H75)&lt;=1000000000)),NOT(AND(ISNUMBER(I75),N(I75)&gt;=0,N(I75)&lt;=1000000000)),NOT(AND(ISNUMBER(J75),N(J75)&gt;=0,N(J75)&lt;=1))),"Check inputs","OK")))))</f>
        <v/>
      </c>
    </row>
    <row r="76" ht="28" customHeight="1" spans="1:15" x14ac:dyDescent="0.25">
      <c r="A76" s="12"/>
      <c r="B76" s="12"/>
      <c r="C76" s="13"/>
      <c r="D76" s="13"/>
      <c r="E76" s="18"/>
      <c r="F76" s="18"/>
      <c r="G76" s="12"/>
      <c r="H76" s="14"/>
      <c r="I76" s="14"/>
      <c r="J76" s="19"/>
      <c r="K76" s="20" t="str">
        <f>IF($A76="","",IF(AND(AND(ISNUMBER(E76),N(E76)&gt;=18264,N(E76)&lt;=73050),AND(ISNUMBER(F76),N(F76)&gt;=18264,N(F76)&lt;=73050),N(F76)&gt;=N(E76)),F76-E76+1,"n/a"))</f>
        <v/>
      </c>
      <c r="L76" s="21" t="str">
        <f>IF($A76="","",IF(ISNUMBER(K76),K76*N(J76),"n/a"))</f>
        <v/>
      </c>
      <c r="M76" s="17" t="str">
        <f>IF($A76="","",IF(NOT(ISNUMBER(K76)),"Check dates",IF(J76=1,"Done",IF(NOT(AND(ISNUMBER(Dashboard!$B$3),N(Dashboard!$B$3)&gt;=18264,N(Dashboard!$B$3)&lt;=73050)),"Check data",IF(Dashboard!$B$3&gt;F76,"Late",IF(Dashboard!$B$3&gt;=E76,"In progress","Not started"))))))</f>
        <v/>
      </c>
      <c r="N76" s="17" t="str">
        <f>IF($A76="","",IF(G76="","",IF(SUMPRODUCT(--($A$2:$A$300=G76))&lt;&gt;1,"Check ID",IF(OR(NOT(ISNUMBER(K76)),NOT(ISNUMBER(INDEX($K$2:$K$300,SUMPRODUCT(--($A$2:$A$300=G76),ROW($A$2:$A$300))-1)))),"Check dates",IF(INDEX($F$2:$F$300,SUMPRODUCT(--($A$2:$A$300=G76),ROW($A$2:$A$300))-1)&gt;=E76,"Conflict","OK")))))</f>
        <v/>
      </c>
      <c r="O76" s="17" t="str">
        <f>IF(COUNTA($A76:$J76)=0,"",IF($A76="","Check ID",IF(SUMPRODUCT(--($A$2:$A$300=$A76))&gt;1,"Duplicate ID",IF(OR($B76="",SUMPRODUCT(--(Phases!$A$2:$A$50=$B76))=0),"Check phase",IF(OR(NOT(AND(ISNUMBER(H76),N(H76)&gt;=0,N(H76)&lt;=1000000000)),NOT(AND(ISNUMBER(I76),N(I76)&gt;=0,N(I76)&lt;=1000000000)),NOT(AND(ISNUMBER(J76),N(J76)&gt;=0,N(J76)&lt;=1))),"Check inputs","OK")))))</f>
        <v/>
      </c>
    </row>
    <row r="77" ht="28" customHeight="1" spans="1:15" x14ac:dyDescent="0.25">
      <c r="A77" s="12"/>
      <c r="B77" s="12"/>
      <c r="C77" s="13"/>
      <c r="D77" s="13"/>
      <c r="E77" s="18"/>
      <c r="F77" s="18"/>
      <c r="G77" s="12"/>
      <c r="H77" s="14"/>
      <c r="I77" s="14"/>
      <c r="J77" s="19"/>
      <c r="K77" s="20" t="str">
        <f>IF($A77="","",IF(AND(AND(ISNUMBER(E77),N(E77)&gt;=18264,N(E77)&lt;=73050),AND(ISNUMBER(F77),N(F77)&gt;=18264,N(F77)&lt;=73050),N(F77)&gt;=N(E77)),F77-E77+1,"n/a"))</f>
        <v/>
      </c>
      <c r="L77" s="21" t="str">
        <f>IF($A77="","",IF(ISNUMBER(K77),K77*N(J77),"n/a"))</f>
        <v/>
      </c>
      <c r="M77" s="17" t="str">
        <f>IF($A77="","",IF(NOT(ISNUMBER(K77)),"Check dates",IF(J77=1,"Done",IF(NOT(AND(ISNUMBER(Dashboard!$B$3),N(Dashboard!$B$3)&gt;=18264,N(Dashboard!$B$3)&lt;=73050)),"Check data",IF(Dashboard!$B$3&gt;F77,"Late",IF(Dashboard!$B$3&gt;=E77,"In progress","Not started"))))))</f>
        <v/>
      </c>
      <c r="N77" s="17" t="str">
        <f>IF($A77="","",IF(G77="","",IF(SUMPRODUCT(--($A$2:$A$300=G77))&lt;&gt;1,"Check ID",IF(OR(NOT(ISNUMBER(K77)),NOT(ISNUMBER(INDEX($K$2:$K$300,SUMPRODUCT(--($A$2:$A$300=G77),ROW($A$2:$A$300))-1)))),"Check dates",IF(INDEX($F$2:$F$300,SUMPRODUCT(--($A$2:$A$300=G77),ROW($A$2:$A$300))-1)&gt;=E77,"Conflict","OK")))))</f>
        <v/>
      </c>
      <c r="O77" s="17" t="str">
        <f>IF(COUNTA($A77:$J77)=0,"",IF($A77="","Check ID",IF(SUMPRODUCT(--($A$2:$A$300=$A77))&gt;1,"Duplicate ID",IF(OR($B77="",SUMPRODUCT(--(Phases!$A$2:$A$50=$B77))=0),"Check phase",IF(OR(NOT(AND(ISNUMBER(H77),N(H77)&gt;=0,N(H77)&lt;=1000000000)),NOT(AND(ISNUMBER(I77),N(I77)&gt;=0,N(I77)&lt;=1000000000)),NOT(AND(ISNUMBER(J77),N(J77)&gt;=0,N(J77)&lt;=1))),"Check inputs","OK")))))</f>
        <v/>
      </c>
    </row>
    <row r="78" ht="28" customHeight="1" spans="1:15" x14ac:dyDescent="0.25">
      <c r="A78" s="12"/>
      <c r="B78" s="12"/>
      <c r="C78" s="13"/>
      <c r="D78" s="13"/>
      <c r="E78" s="18"/>
      <c r="F78" s="18"/>
      <c r="G78" s="12"/>
      <c r="H78" s="14"/>
      <c r="I78" s="14"/>
      <c r="J78" s="19"/>
      <c r="K78" s="20" t="str">
        <f>IF($A78="","",IF(AND(AND(ISNUMBER(E78),N(E78)&gt;=18264,N(E78)&lt;=73050),AND(ISNUMBER(F78),N(F78)&gt;=18264,N(F78)&lt;=73050),N(F78)&gt;=N(E78)),F78-E78+1,"n/a"))</f>
        <v/>
      </c>
      <c r="L78" s="21" t="str">
        <f>IF($A78="","",IF(ISNUMBER(K78),K78*N(J78),"n/a"))</f>
        <v/>
      </c>
      <c r="M78" s="17" t="str">
        <f>IF($A78="","",IF(NOT(ISNUMBER(K78)),"Check dates",IF(J78=1,"Done",IF(NOT(AND(ISNUMBER(Dashboard!$B$3),N(Dashboard!$B$3)&gt;=18264,N(Dashboard!$B$3)&lt;=73050)),"Check data",IF(Dashboard!$B$3&gt;F78,"Late",IF(Dashboard!$B$3&gt;=E78,"In progress","Not started"))))))</f>
        <v/>
      </c>
      <c r="N78" s="17" t="str">
        <f>IF($A78="","",IF(G78="","",IF(SUMPRODUCT(--($A$2:$A$300=G78))&lt;&gt;1,"Check ID",IF(OR(NOT(ISNUMBER(K78)),NOT(ISNUMBER(INDEX($K$2:$K$300,SUMPRODUCT(--($A$2:$A$300=G78),ROW($A$2:$A$300))-1)))),"Check dates",IF(INDEX($F$2:$F$300,SUMPRODUCT(--($A$2:$A$300=G78),ROW($A$2:$A$300))-1)&gt;=E78,"Conflict","OK")))))</f>
        <v/>
      </c>
      <c r="O78" s="17" t="str">
        <f>IF(COUNTA($A78:$J78)=0,"",IF($A78="","Check ID",IF(SUMPRODUCT(--($A$2:$A$300=$A78))&gt;1,"Duplicate ID",IF(OR($B78="",SUMPRODUCT(--(Phases!$A$2:$A$50=$B78))=0),"Check phase",IF(OR(NOT(AND(ISNUMBER(H78),N(H78)&gt;=0,N(H78)&lt;=1000000000)),NOT(AND(ISNUMBER(I78),N(I78)&gt;=0,N(I78)&lt;=1000000000)),NOT(AND(ISNUMBER(J78),N(J78)&gt;=0,N(J78)&lt;=1))),"Check inputs","OK")))))</f>
        <v/>
      </c>
    </row>
    <row r="79" ht="28" customHeight="1" spans="1:15" x14ac:dyDescent="0.25">
      <c r="A79" s="12"/>
      <c r="B79" s="12"/>
      <c r="C79" s="13"/>
      <c r="D79" s="13"/>
      <c r="E79" s="18"/>
      <c r="F79" s="18"/>
      <c r="G79" s="12"/>
      <c r="H79" s="14"/>
      <c r="I79" s="14"/>
      <c r="J79" s="19"/>
      <c r="K79" s="20" t="str">
        <f>IF($A79="","",IF(AND(AND(ISNUMBER(E79),N(E79)&gt;=18264,N(E79)&lt;=73050),AND(ISNUMBER(F79),N(F79)&gt;=18264,N(F79)&lt;=73050),N(F79)&gt;=N(E79)),F79-E79+1,"n/a"))</f>
        <v/>
      </c>
      <c r="L79" s="21" t="str">
        <f>IF($A79="","",IF(ISNUMBER(K79),K79*N(J79),"n/a"))</f>
        <v/>
      </c>
      <c r="M79" s="17" t="str">
        <f>IF($A79="","",IF(NOT(ISNUMBER(K79)),"Check dates",IF(J79=1,"Done",IF(NOT(AND(ISNUMBER(Dashboard!$B$3),N(Dashboard!$B$3)&gt;=18264,N(Dashboard!$B$3)&lt;=73050)),"Check data",IF(Dashboard!$B$3&gt;F79,"Late",IF(Dashboard!$B$3&gt;=E79,"In progress","Not started"))))))</f>
        <v/>
      </c>
      <c r="N79" s="17" t="str">
        <f>IF($A79="","",IF(G79="","",IF(SUMPRODUCT(--($A$2:$A$300=G79))&lt;&gt;1,"Check ID",IF(OR(NOT(ISNUMBER(K79)),NOT(ISNUMBER(INDEX($K$2:$K$300,SUMPRODUCT(--($A$2:$A$300=G79),ROW($A$2:$A$300))-1)))),"Check dates",IF(INDEX($F$2:$F$300,SUMPRODUCT(--($A$2:$A$300=G79),ROW($A$2:$A$300))-1)&gt;=E79,"Conflict","OK")))))</f>
        <v/>
      </c>
      <c r="O79" s="17" t="str">
        <f>IF(COUNTA($A79:$J79)=0,"",IF($A79="","Check ID",IF(SUMPRODUCT(--($A$2:$A$300=$A79))&gt;1,"Duplicate ID",IF(OR($B79="",SUMPRODUCT(--(Phases!$A$2:$A$50=$B79))=0),"Check phase",IF(OR(NOT(AND(ISNUMBER(H79),N(H79)&gt;=0,N(H79)&lt;=1000000000)),NOT(AND(ISNUMBER(I79),N(I79)&gt;=0,N(I79)&lt;=1000000000)),NOT(AND(ISNUMBER(J79),N(J79)&gt;=0,N(J79)&lt;=1))),"Check inputs","OK")))))</f>
        <v/>
      </c>
    </row>
    <row r="80" ht="28" customHeight="1" spans="1:15" x14ac:dyDescent="0.25">
      <c r="A80" s="12"/>
      <c r="B80" s="12"/>
      <c r="C80" s="13"/>
      <c r="D80" s="13"/>
      <c r="E80" s="18"/>
      <c r="F80" s="18"/>
      <c r="G80" s="12"/>
      <c r="H80" s="14"/>
      <c r="I80" s="14"/>
      <c r="J80" s="19"/>
      <c r="K80" s="20" t="str">
        <f>IF($A80="","",IF(AND(AND(ISNUMBER(E80),N(E80)&gt;=18264,N(E80)&lt;=73050),AND(ISNUMBER(F80),N(F80)&gt;=18264,N(F80)&lt;=73050),N(F80)&gt;=N(E80)),F80-E80+1,"n/a"))</f>
        <v/>
      </c>
      <c r="L80" s="21" t="str">
        <f>IF($A80="","",IF(ISNUMBER(K80),K80*N(J80),"n/a"))</f>
        <v/>
      </c>
      <c r="M80" s="17" t="str">
        <f>IF($A80="","",IF(NOT(ISNUMBER(K80)),"Check dates",IF(J80=1,"Done",IF(NOT(AND(ISNUMBER(Dashboard!$B$3),N(Dashboard!$B$3)&gt;=18264,N(Dashboard!$B$3)&lt;=73050)),"Check data",IF(Dashboard!$B$3&gt;F80,"Late",IF(Dashboard!$B$3&gt;=E80,"In progress","Not started"))))))</f>
        <v/>
      </c>
      <c r="N80" s="17" t="str">
        <f>IF($A80="","",IF(G80="","",IF(SUMPRODUCT(--($A$2:$A$300=G80))&lt;&gt;1,"Check ID",IF(OR(NOT(ISNUMBER(K80)),NOT(ISNUMBER(INDEX($K$2:$K$300,SUMPRODUCT(--($A$2:$A$300=G80),ROW($A$2:$A$300))-1)))),"Check dates",IF(INDEX($F$2:$F$300,SUMPRODUCT(--($A$2:$A$300=G80),ROW($A$2:$A$300))-1)&gt;=E80,"Conflict","OK")))))</f>
        <v/>
      </c>
      <c r="O80" s="17" t="str">
        <f>IF(COUNTA($A80:$J80)=0,"",IF($A80="","Check ID",IF(SUMPRODUCT(--($A$2:$A$300=$A80))&gt;1,"Duplicate ID",IF(OR($B80="",SUMPRODUCT(--(Phases!$A$2:$A$50=$B80))=0),"Check phase",IF(OR(NOT(AND(ISNUMBER(H80),N(H80)&gt;=0,N(H80)&lt;=1000000000)),NOT(AND(ISNUMBER(I80),N(I80)&gt;=0,N(I80)&lt;=1000000000)),NOT(AND(ISNUMBER(J80),N(J80)&gt;=0,N(J80)&lt;=1))),"Check inputs","OK")))))</f>
        <v/>
      </c>
    </row>
    <row r="81" ht="28" customHeight="1" spans="1:15" x14ac:dyDescent="0.25">
      <c r="A81" s="12"/>
      <c r="B81" s="12"/>
      <c r="C81" s="13"/>
      <c r="D81" s="13"/>
      <c r="E81" s="18"/>
      <c r="F81" s="18"/>
      <c r="G81" s="12"/>
      <c r="H81" s="14"/>
      <c r="I81" s="14"/>
      <c r="J81" s="19"/>
      <c r="K81" s="20" t="str">
        <f>IF($A81="","",IF(AND(AND(ISNUMBER(E81),N(E81)&gt;=18264,N(E81)&lt;=73050),AND(ISNUMBER(F81),N(F81)&gt;=18264,N(F81)&lt;=73050),N(F81)&gt;=N(E81)),F81-E81+1,"n/a"))</f>
        <v/>
      </c>
      <c r="L81" s="21" t="str">
        <f>IF($A81="","",IF(ISNUMBER(K81),K81*N(J81),"n/a"))</f>
        <v/>
      </c>
      <c r="M81" s="17" t="str">
        <f>IF($A81="","",IF(NOT(ISNUMBER(K81)),"Check dates",IF(J81=1,"Done",IF(NOT(AND(ISNUMBER(Dashboard!$B$3),N(Dashboard!$B$3)&gt;=18264,N(Dashboard!$B$3)&lt;=73050)),"Check data",IF(Dashboard!$B$3&gt;F81,"Late",IF(Dashboard!$B$3&gt;=E81,"In progress","Not started"))))))</f>
        <v/>
      </c>
      <c r="N81" s="17" t="str">
        <f>IF($A81="","",IF(G81="","",IF(SUMPRODUCT(--($A$2:$A$300=G81))&lt;&gt;1,"Check ID",IF(OR(NOT(ISNUMBER(K81)),NOT(ISNUMBER(INDEX($K$2:$K$300,SUMPRODUCT(--($A$2:$A$300=G81),ROW($A$2:$A$300))-1)))),"Check dates",IF(INDEX($F$2:$F$300,SUMPRODUCT(--($A$2:$A$300=G81),ROW($A$2:$A$300))-1)&gt;=E81,"Conflict","OK")))))</f>
        <v/>
      </c>
      <c r="O81" s="17" t="str">
        <f>IF(COUNTA($A81:$J81)=0,"",IF($A81="","Check ID",IF(SUMPRODUCT(--($A$2:$A$300=$A81))&gt;1,"Duplicate ID",IF(OR($B81="",SUMPRODUCT(--(Phases!$A$2:$A$50=$B81))=0),"Check phase",IF(OR(NOT(AND(ISNUMBER(H81),N(H81)&gt;=0,N(H81)&lt;=1000000000)),NOT(AND(ISNUMBER(I81),N(I81)&gt;=0,N(I81)&lt;=1000000000)),NOT(AND(ISNUMBER(J81),N(J81)&gt;=0,N(J81)&lt;=1))),"Check inputs","OK")))))</f>
        <v/>
      </c>
    </row>
    <row r="82" ht="28" customHeight="1" spans="1:15" x14ac:dyDescent="0.25">
      <c r="A82" s="12"/>
      <c r="B82" s="12"/>
      <c r="C82" s="13"/>
      <c r="D82" s="13"/>
      <c r="E82" s="18"/>
      <c r="F82" s="18"/>
      <c r="G82" s="12"/>
      <c r="H82" s="14"/>
      <c r="I82" s="14"/>
      <c r="J82" s="19"/>
      <c r="K82" s="20" t="str">
        <f>IF($A82="","",IF(AND(AND(ISNUMBER(E82),N(E82)&gt;=18264,N(E82)&lt;=73050),AND(ISNUMBER(F82),N(F82)&gt;=18264,N(F82)&lt;=73050),N(F82)&gt;=N(E82)),F82-E82+1,"n/a"))</f>
        <v/>
      </c>
      <c r="L82" s="21" t="str">
        <f>IF($A82="","",IF(ISNUMBER(K82),K82*N(J82),"n/a"))</f>
        <v/>
      </c>
      <c r="M82" s="17" t="str">
        <f>IF($A82="","",IF(NOT(ISNUMBER(K82)),"Check dates",IF(J82=1,"Done",IF(NOT(AND(ISNUMBER(Dashboard!$B$3),N(Dashboard!$B$3)&gt;=18264,N(Dashboard!$B$3)&lt;=73050)),"Check data",IF(Dashboard!$B$3&gt;F82,"Late",IF(Dashboard!$B$3&gt;=E82,"In progress","Not started"))))))</f>
        <v/>
      </c>
      <c r="N82" s="17" t="str">
        <f>IF($A82="","",IF(G82="","",IF(SUMPRODUCT(--($A$2:$A$300=G82))&lt;&gt;1,"Check ID",IF(OR(NOT(ISNUMBER(K82)),NOT(ISNUMBER(INDEX($K$2:$K$300,SUMPRODUCT(--($A$2:$A$300=G82),ROW($A$2:$A$300))-1)))),"Check dates",IF(INDEX($F$2:$F$300,SUMPRODUCT(--($A$2:$A$300=G82),ROW($A$2:$A$300))-1)&gt;=E82,"Conflict","OK")))))</f>
        <v/>
      </c>
      <c r="O82" s="17" t="str">
        <f>IF(COUNTA($A82:$J82)=0,"",IF($A82="","Check ID",IF(SUMPRODUCT(--($A$2:$A$300=$A82))&gt;1,"Duplicate ID",IF(OR($B82="",SUMPRODUCT(--(Phases!$A$2:$A$50=$B82))=0),"Check phase",IF(OR(NOT(AND(ISNUMBER(H82),N(H82)&gt;=0,N(H82)&lt;=1000000000)),NOT(AND(ISNUMBER(I82),N(I82)&gt;=0,N(I82)&lt;=1000000000)),NOT(AND(ISNUMBER(J82),N(J82)&gt;=0,N(J82)&lt;=1))),"Check inputs","OK")))))</f>
        <v/>
      </c>
    </row>
    <row r="83" ht="28" customHeight="1" spans="1:15" x14ac:dyDescent="0.25">
      <c r="A83" s="12"/>
      <c r="B83" s="12"/>
      <c r="C83" s="13"/>
      <c r="D83" s="13"/>
      <c r="E83" s="18"/>
      <c r="F83" s="18"/>
      <c r="G83" s="12"/>
      <c r="H83" s="14"/>
      <c r="I83" s="14"/>
      <c r="J83" s="19"/>
      <c r="K83" s="20" t="str">
        <f>IF($A83="","",IF(AND(AND(ISNUMBER(E83),N(E83)&gt;=18264,N(E83)&lt;=73050),AND(ISNUMBER(F83),N(F83)&gt;=18264,N(F83)&lt;=73050),N(F83)&gt;=N(E83)),F83-E83+1,"n/a"))</f>
        <v/>
      </c>
      <c r="L83" s="21" t="str">
        <f>IF($A83="","",IF(ISNUMBER(K83),K83*N(J83),"n/a"))</f>
        <v/>
      </c>
      <c r="M83" s="17" t="str">
        <f>IF($A83="","",IF(NOT(ISNUMBER(K83)),"Check dates",IF(J83=1,"Done",IF(NOT(AND(ISNUMBER(Dashboard!$B$3),N(Dashboard!$B$3)&gt;=18264,N(Dashboard!$B$3)&lt;=73050)),"Check data",IF(Dashboard!$B$3&gt;F83,"Late",IF(Dashboard!$B$3&gt;=E83,"In progress","Not started"))))))</f>
        <v/>
      </c>
      <c r="N83" s="17" t="str">
        <f>IF($A83="","",IF(G83="","",IF(SUMPRODUCT(--($A$2:$A$300=G83))&lt;&gt;1,"Check ID",IF(OR(NOT(ISNUMBER(K83)),NOT(ISNUMBER(INDEX($K$2:$K$300,SUMPRODUCT(--($A$2:$A$300=G83),ROW($A$2:$A$300))-1)))),"Check dates",IF(INDEX($F$2:$F$300,SUMPRODUCT(--($A$2:$A$300=G83),ROW($A$2:$A$300))-1)&gt;=E83,"Conflict","OK")))))</f>
        <v/>
      </c>
      <c r="O83" s="17" t="str">
        <f>IF(COUNTA($A83:$J83)=0,"",IF($A83="","Check ID",IF(SUMPRODUCT(--($A$2:$A$300=$A83))&gt;1,"Duplicate ID",IF(OR($B83="",SUMPRODUCT(--(Phases!$A$2:$A$50=$B83))=0),"Check phase",IF(OR(NOT(AND(ISNUMBER(H83),N(H83)&gt;=0,N(H83)&lt;=1000000000)),NOT(AND(ISNUMBER(I83),N(I83)&gt;=0,N(I83)&lt;=1000000000)),NOT(AND(ISNUMBER(J83),N(J83)&gt;=0,N(J83)&lt;=1))),"Check inputs","OK")))))</f>
        <v/>
      </c>
    </row>
    <row r="84" ht="28" customHeight="1" spans="1:15" x14ac:dyDescent="0.25">
      <c r="A84" s="12"/>
      <c r="B84" s="12"/>
      <c r="C84" s="13"/>
      <c r="D84" s="13"/>
      <c r="E84" s="18"/>
      <c r="F84" s="18"/>
      <c r="G84" s="12"/>
      <c r="H84" s="14"/>
      <c r="I84" s="14"/>
      <c r="J84" s="19"/>
      <c r="K84" s="20" t="str">
        <f>IF($A84="","",IF(AND(AND(ISNUMBER(E84),N(E84)&gt;=18264,N(E84)&lt;=73050),AND(ISNUMBER(F84),N(F84)&gt;=18264,N(F84)&lt;=73050),N(F84)&gt;=N(E84)),F84-E84+1,"n/a"))</f>
        <v/>
      </c>
      <c r="L84" s="21" t="str">
        <f>IF($A84="","",IF(ISNUMBER(K84),K84*N(J84),"n/a"))</f>
        <v/>
      </c>
      <c r="M84" s="17" t="str">
        <f>IF($A84="","",IF(NOT(ISNUMBER(K84)),"Check dates",IF(J84=1,"Done",IF(NOT(AND(ISNUMBER(Dashboard!$B$3),N(Dashboard!$B$3)&gt;=18264,N(Dashboard!$B$3)&lt;=73050)),"Check data",IF(Dashboard!$B$3&gt;F84,"Late",IF(Dashboard!$B$3&gt;=E84,"In progress","Not started"))))))</f>
        <v/>
      </c>
      <c r="N84" s="17" t="str">
        <f>IF($A84="","",IF(G84="","",IF(SUMPRODUCT(--($A$2:$A$300=G84))&lt;&gt;1,"Check ID",IF(OR(NOT(ISNUMBER(K84)),NOT(ISNUMBER(INDEX($K$2:$K$300,SUMPRODUCT(--($A$2:$A$300=G84),ROW($A$2:$A$300))-1)))),"Check dates",IF(INDEX($F$2:$F$300,SUMPRODUCT(--($A$2:$A$300=G84),ROW($A$2:$A$300))-1)&gt;=E84,"Conflict","OK")))))</f>
        <v/>
      </c>
      <c r="O84" s="17" t="str">
        <f>IF(COUNTA($A84:$J84)=0,"",IF($A84="","Check ID",IF(SUMPRODUCT(--($A$2:$A$300=$A84))&gt;1,"Duplicate ID",IF(OR($B84="",SUMPRODUCT(--(Phases!$A$2:$A$50=$B84))=0),"Check phase",IF(OR(NOT(AND(ISNUMBER(H84),N(H84)&gt;=0,N(H84)&lt;=1000000000)),NOT(AND(ISNUMBER(I84),N(I84)&gt;=0,N(I84)&lt;=1000000000)),NOT(AND(ISNUMBER(J84),N(J84)&gt;=0,N(J84)&lt;=1))),"Check inputs","OK")))))</f>
        <v/>
      </c>
    </row>
    <row r="85" ht="28" customHeight="1" spans="1:15" x14ac:dyDescent="0.25">
      <c r="A85" s="12"/>
      <c r="B85" s="12"/>
      <c r="C85" s="13"/>
      <c r="D85" s="13"/>
      <c r="E85" s="18"/>
      <c r="F85" s="18"/>
      <c r="G85" s="12"/>
      <c r="H85" s="14"/>
      <c r="I85" s="14"/>
      <c r="J85" s="19"/>
      <c r="K85" s="20" t="str">
        <f>IF($A85="","",IF(AND(AND(ISNUMBER(E85),N(E85)&gt;=18264,N(E85)&lt;=73050),AND(ISNUMBER(F85),N(F85)&gt;=18264,N(F85)&lt;=73050),N(F85)&gt;=N(E85)),F85-E85+1,"n/a"))</f>
        <v/>
      </c>
      <c r="L85" s="21" t="str">
        <f>IF($A85="","",IF(ISNUMBER(K85),K85*N(J85),"n/a"))</f>
        <v/>
      </c>
      <c r="M85" s="17" t="str">
        <f>IF($A85="","",IF(NOT(ISNUMBER(K85)),"Check dates",IF(J85=1,"Done",IF(NOT(AND(ISNUMBER(Dashboard!$B$3),N(Dashboard!$B$3)&gt;=18264,N(Dashboard!$B$3)&lt;=73050)),"Check data",IF(Dashboard!$B$3&gt;F85,"Late",IF(Dashboard!$B$3&gt;=E85,"In progress","Not started"))))))</f>
        <v/>
      </c>
      <c r="N85" s="17" t="str">
        <f>IF($A85="","",IF(G85="","",IF(SUMPRODUCT(--($A$2:$A$300=G85))&lt;&gt;1,"Check ID",IF(OR(NOT(ISNUMBER(K85)),NOT(ISNUMBER(INDEX($K$2:$K$300,SUMPRODUCT(--($A$2:$A$300=G85),ROW($A$2:$A$300))-1)))),"Check dates",IF(INDEX($F$2:$F$300,SUMPRODUCT(--($A$2:$A$300=G85),ROW($A$2:$A$300))-1)&gt;=E85,"Conflict","OK")))))</f>
        <v/>
      </c>
      <c r="O85" s="17" t="str">
        <f>IF(COUNTA($A85:$J85)=0,"",IF($A85="","Check ID",IF(SUMPRODUCT(--($A$2:$A$300=$A85))&gt;1,"Duplicate ID",IF(OR($B85="",SUMPRODUCT(--(Phases!$A$2:$A$50=$B85))=0),"Check phase",IF(OR(NOT(AND(ISNUMBER(H85),N(H85)&gt;=0,N(H85)&lt;=1000000000)),NOT(AND(ISNUMBER(I85),N(I85)&gt;=0,N(I85)&lt;=1000000000)),NOT(AND(ISNUMBER(J85),N(J85)&gt;=0,N(J85)&lt;=1))),"Check inputs","OK")))))</f>
        <v/>
      </c>
    </row>
    <row r="86" ht="28" customHeight="1" spans="1:15" x14ac:dyDescent="0.25">
      <c r="A86" s="12"/>
      <c r="B86" s="12"/>
      <c r="C86" s="13"/>
      <c r="D86" s="13"/>
      <c r="E86" s="18"/>
      <c r="F86" s="18"/>
      <c r="G86" s="12"/>
      <c r="H86" s="14"/>
      <c r="I86" s="14"/>
      <c r="J86" s="19"/>
      <c r="K86" s="20" t="str">
        <f>IF($A86="","",IF(AND(AND(ISNUMBER(E86),N(E86)&gt;=18264,N(E86)&lt;=73050),AND(ISNUMBER(F86),N(F86)&gt;=18264,N(F86)&lt;=73050),N(F86)&gt;=N(E86)),F86-E86+1,"n/a"))</f>
        <v/>
      </c>
      <c r="L86" s="21" t="str">
        <f>IF($A86="","",IF(ISNUMBER(K86),K86*N(J86),"n/a"))</f>
        <v/>
      </c>
      <c r="M86" s="17" t="str">
        <f>IF($A86="","",IF(NOT(ISNUMBER(K86)),"Check dates",IF(J86=1,"Done",IF(NOT(AND(ISNUMBER(Dashboard!$B$3),N(Dashboard!$B$3)&gt;=18264,N(Dashboard!$B$3)&lt;=73050)),"Check data",IF(Dashboard!$B$3&gt;F86,"Late",IF(Dashboard!$B$3&gt;=E86,"In progress","Not started"))))))</f>
        <v/>
      </c>
      <c r="N86" s="17" t="str">
        <f>IF($A86="","",IF(G86="","",IF(SUMPRODUCT(--($A$2:$A$300=G86))&lt;&gt;1,"Check ID",IF(OR(NOT(ISNUMBER(K86)),NOT(ISNUMBER(INDEX($K$2:$K$300,SUMPRODUCT(--($A$2:$A$300=G86),ROW($A$2:$A$300))-1)))),"Check dates",IF(INDEX($F$2:$F$300,SUMPRODUCT(--($A$2:$A$300=G86),ROW($A$2:$A$300))-1)&gt;=E86,"Conflict","OK")))))</f>
        <v/>
      </c>
      <c r="O86" s="17" t="str">
        <f>IF(COUNTA($A86:$J86)=0,"",IF($A86="","Check ID",IF(SUMPRODUCT(--($A$2:$A$300=$A86))&gt;1,"Duplicate ID",IF(OR($B86="",SUMPRODUCT(--(Phases!$A$2:$A$50=$B86))=0),"Check phase",IF(OR(NOT(AND(ISNUMBER(H86),N(H86)&gt;=0,N(H86)&lt;=1000000000)),NOT(AND(ISNUMBER(I86),N(I86)&gt;=0,N(I86)&lt;=1000000000)),NOT(AND(ISNUMBER(J86),N(J86)&gt;=0,N(J86)&lt;=1))),"Check inputs","OK")))))</f>
        <v/>
      </c>
    </row>
    <row r="87" ht="28" customHeight="1" spans="1:15" x14ac:dyDescent="0.25">
      <c r="A87" s="12"/>
      <c r="B87" s="12"/>
      <c r="C87" s="13"/>
      <c r="D87" s="13"/>
      <c r="E87" s="18"/>
      <c r="F87" s="18"/>
      <c r="G87" s="12"/>
      <c r="H87" s="14"/>
      <c r="I87" s="14"/>
      <c r="J87" s="19"/>
      <c r="K87" s="20" t="str">
        <f>IF($A87="","",IF(AND(AND(ISNUMBER(E87),N(E87)&gt;=18264,N(E87)&lt;=73050),AND(ISNUMBER(F87),N(F87)&gt;=18264,N(F87)&lt;=73050),N(F87)&gt;=N(E87)),F87-E87+1,"n/a"))</f>
        <v/>
      </c>
      <c r="L87" s="21" t="str">
        <f>IF($A87="","",IF(ISNUMBER(K87),K87*N(J87),"n/a"))</f>
        <v/>
      </c>
      <c r="M87" s="17" t="str">
        <f>IF($A87="","",IF(NOT(ISNUMBER(K87)),"Check dates",IF(J87=1,"Done",IF(NOT(AND(ISNUMBER(Dashboard!$B$3),N(Dashboard!$B$3)&gt;=18264,N(Dashboard!$B$3)&lt;=73050)),"Check data",IF(Dashboard!$B$3&gt;F87,"Late",IF(Dashboard!$B$3&gt;=E87,"In progress","Not started"))))))</f>
        <v/>
      </c>
      <c r="N87" s="17" t="str">
        <f>IF($A87="","",IF(G87="","",IF(SUMPRODUCT(--($A$2:$A$300=G87))&lt;&gt;1,"Check ID",IF(OR(NOT(ISNUMBER(K87)),NOT(ISNUMBER(INDEX($K$2:$K$300,SUMPRODUCT(--($A$2:$A$300=G87),ROW($A$2:$A$300))-1)))),"Check dates",IF(INDEX($F$2:$F$300,SUMPRODUCT(--($A$2:$A$300=G87),ROW($A$2:$A$300))-1)&gt;=E87,"Conflict","OK")))))</f>
        <v/>
      </c>
      <c r="O87" s="17" t="str">
        <f>IF(COUNTA($A87:$J87)=0,"",IF($A87="","Check ID",IF(SUMPRODUCT(--($A$2:$A$300=$A87))&gt;1,"Duplicate ID",IF(OR($B87="",SUMPRODUCT(--(Phases!$A$2:$A$50=$B87))=0),"Check phase",IF(OR(NOT(AND(ISNUMBER(H87),N(H87)&gt;=0,N(H87)&lt;=1000000000)),NOT(AND(ISNUMBER(I87),N(I87)&gt;=0,N(I87)&lt;=1000000000)),NOT(AND(ISNUMBER(J87),N(J87)&gt;=0,N(J87)&lt;=1))),"Check inputs","OK")))))</f>
        <v/>
      </c>
    </row>
    <row r="88" ht="28" customHeight="1" spans="1:15" x14ac:dyDescent="0.25">
      <c r="A88" s="12"/>
      <c r="B88" s="12"/>
      <c r="C88" s="13"/>
      <c r="D88" s="13"/>
      <c r="E88" s="18"/>
      <c r="F88" s="18"/>
      <c r="G88" s="12"/>
      <c r="H88" s="14"/>
      <c r="I88" s="14"/>
      <c r="J88" s="19"/>
      <c r="K88" s="20" t="str">
        <f>IF($A88="","",IF(AND(AND(ISNUMBER(E88),N(E88)&gt;=18264,N(E88)&lt;=73050),AND(ISNUMBER(F88),N(F88)&gt;=18264,N(F88)&lt;=73050),N(F88)&gt;=N(E88)),F88-E88+1,"n/a"))</f>
        <v/>
      </c>
      <c r="L88" s="21" t="str">
        <f>IF($A88="","",IF(ISNUMBER(K88),K88*N(J88),"n/a"))</f>
        <v/>
      </c>
      <c r="M88" s="17" t="str">
        <f>IF($A88="","",IF(NOT(ISNUMBER(K88)),"Check dates",IF(J88=1,"Done",IF(NOT(AND(ISNUMBER(Dashboard!$B$3),N(Dashboard!$B$3)&gt;=18264,N(Dashboard!$B$3)&lt;=73050)),"Check data",IF(Dashboard!$B$3&gt;F88,"Late",IF(Dashboard!$B$3&gt;=E88,"In progress","Not started"))))))</f>
        <v/>
      </c>
      <c r="N88" s="17" t="str">
        <f>IF($A88="","",IF(G88="","",IF(SUMPRODUCT(--($A$2:$A$300=G88))&lt;&gt;1,"Check ID",IF(OR(NOT(ISNUMBER(K88)),NOT(ISNUMBER(INDEX($K$2:$K$300,SUMPRODUCT(--($A$2:$A$300=G88),ROW($A$2:$A$300))-1)))),"Check dates",IF(INDEX($F$2:$F$300,SUMPRODUCT(--($A$2:$A$300=G88),ROW($A$2:$A$300))-1)&gt;=E88,"Conflict","OK")))))</f>
        <v/>
      </c>
      <c r="O88" s="17" t="str">
        <f>IF(COUNTA($A88:$J88)=0,"",IF($A88="","Check ID",IF(SUMPRODUCT(--($A$2:$A$300=$A88))&gt;1,"Duplicate ID",IF(OR($B88="",SUMPRODUCT(--(Phases!$A$2:$A$50=$B88))=0),"Check phase",IF(OR(NOT(AND(ISNUMBER(H88),N(H88)&gt;=0,N(H88)&lt;=1000000000)),NOT(AND(ISNUMBER(I88),N(I88)&gt;=0,N(I88)&lt;=1000000000)),NOT(AND(ISNUMBER(J88),N(J88)&gt;=0,N(J88)&lt;=1))),"Check inputs","OK")))))</f>
        <v/>
      </c>
    </row>
    <row r="89" ht="28" customHeight="1" spans="1:15" x14ac:dyDescent="0.25">
      <c r="A89" s="12"/>
      <c r="B89" s="12"/>
      <c r="C89" s="13"/>
      <c r="D89" s="13"/>
      <c r="E89" s="18"/>
      <c r="F89" s="18"/>
      <c r="G89" s="12"/>
      <c r="H89" s="14"/>
      <c r="I89" s="14"/>
      <c r="J89" s="19"/>
      <c r="K89" s="20" t="str">
        <f>IF($A89="","",IF(AND(AND(ISNUMBER(E89),N(E89)&gt;=18264,N(E89)&lt;=73050),AND(ISNUMBER(F89),N(F89)&gt;=18264,N(F89)&lt;=73050),N(F89)&gt;=N(E89)),F89-E89+1,"n/a"))</f>
        <v/>
      </c>
      <c r="L89" s="21" t="str">
        <f>IF($A89="","",IF(ISNUMBER(K89),K89*N(J89),"n/a"))</f>
        <v/>
      </c>
      <c r="M89" s="17" t="str">
        <f>IF($A89="","",IF(NOT(ISNUMBER(K89)),"Check dates",IF(J89=1,"Done",IF(NOT(AND(ISNUMBER(Dashboard!$B$3),N(Dashboard!$B$3)&gt;=18264,N(Dashboard!$B$3)&lt;=73050)),"Check data",IF(Dashboard!$B$3&gt;F89,"Late",IF(Dashboard!$B$3&gt;=E89,"In progress","Not started"))))))</f>
        <v/>
      </c>
      <c r="N89" s="17" t="str">
        <f>IF($A89="","",IF(G89="","",IF(SUMPRODUCT(--($A$2:$A$300=G89))&lt;&gt;1,"Check ID",IF(OR(NOT(ISNUMBER(K89)),NOT(ISNUMBER(INDEX($K$2:$K$300,SUMPRODUCT(--($A$2:$A$300=G89),ROW($A$2:$A$300))-1)))),"Check dates",IF(INDEX($F$2:$F$300,SUMPRODUCT(--($A$2:$A$300=G89),ROW($A$2:$A$300))-1)&gt;=E89,"Conflict","OK")))))</f>
        <v/>
      </c>
      <c r="O89" s="17" t="str">
        <f>IF(COUNTA($A89:$J89)=0,"",IF($A89="","Check ID",IF(SUMPRODUCT(--($A$2:$A$300=$A89))&gt;1,"Duplicate ID",IF(OR($B89="",SUMPRODUCT(--(Phases!$A$2:$A$50=$B89))=0),"Check phase",IF(OR(NOT(AND(ISNUMBER(H89),N(H89)&gt;=0,N(H89)&lt;=1000000000)),NOT(AND(ISNUMBER(I89),N(I89)&gt;=0,N(I89)&lt;=1000000000)),NOT(AND(ISNUMBER(J89),N(J89)&gt;=0,N(J89)&lt;=1))),"Check inputs","OK")))))</f>
        <v/>
      </c>
    </row>
    <row r="90" ht="28" customHeight="1" spans="1:15" x14ac:dyDescent="0.25">
      <c r="A90" s="12"/>
      <c r="B90" s="12"/>
      <c r="C90" s="13"/>
      <c r="D90" s="13"/>
      <c r="E90" s="18"/>
      <c r="F90" s="18"/>
      <c r="G90" s="12"/>
      <c r="H90" s="14"/>
      <c r="I90" s="14"/>
      <c r="J90" s="19"/>
      <c r="K90" s="20" t="str">
        <f>IF($A90="","",IF(AND(AND(ISNUMBER(E90),N(E90)&gt;=18264,N(E90)&lt;=73050),AND(ISNUMBER(F90),N(F90)&gt;=18264,N(F90)&lt;=73050),N(F90)&gt;=N(E90)),F90-E90+1,"n/a"))</f>
        <v/>
      </c>
      <c r="L90" s="21" t="str">
        <f>IF($A90="","",IF(ISNUMBER(K90),K90*N(J90),"n/a"))</f>
        <v/>
      </c>
      <c r="M90" s="17" t="str">
        <f>IF($A90="","",IF(NOT(ISNUMBER(K90)),"Check dates",IF(J90=1,"Done",IF(NOT(AND(ISNUMBER(Dashboard!$B$3),N(Dashboard!$B$3)&gt;=18264,N(Dashboard!$B$3)&lt;=73050)),"Check data",IF(Dashboard!$B$3&gt;F90,"Late",IF(Dashboard!$B$3&gt;=E90,"In progress","Not started"))))))</f>
        <v/>
      </c>
      <c r="N90" s="17" t="str">
        <f>IF($A90="","",IF(G90="","",IF(SUMPRODUCT(--($A$2:$A$300=G90))&lt;&gt;1,"Check ID",IF(OR(NOT(ISNUMBER(K90)),NOT(ISNUMBER(INDEX($K$2:$K$300,SUMPRODUCT(--($A$2:$A$300=G90),ROW($A$2:$A$300))-1)))),"Check dates",IF(INDEX($F$2:$F$300,SUMPRODUCT(--($A$2:$A$300=G90),ROW($A$2:$A$300))-1)&gt;=E90,"Conflict","OK")))))</f>
        <v/>
      </c>
      <c r="O90" s="17" t="str">
        <f>IF(COUNTA($A90:$J90)=0,"",IF($A90="","Check ID",IF(SUMPRODUCT(--($A$2:$A$300=$A90))&gt;1,"Duplicate ID",IF(OR($B90="",SUMPRODUCT(--(Phases!$A$2:$A$50=$B90))=0),"Check phase",IF(OR(NOT(AND(ISNUMBER(H90),N(H90)&gt;=0,N(H90)&lt;=1000000000)),NOT(AND(ISNUMBER(I90),N(I90)&gt;=0,N(I90)&lt;=1000000000)),NOT(AND(ISNUMBER(J90),N(J90)&gt;=0,N(J90)&lt;=1))),"Check inputs","OK")))))</f>
        <v/>
      </c>
    </row>
    <row r="91" ht="28" customHeight="1" spans="1:15" x14ac:dyDescent="0.25">
      <c r="A91" s="12"/>
      <c r="B91" s="12"/>
      <c r="C91" s="13"/>
      <c r="D91" s="13"/>
      <c r="E91" s="18"/>
      <c r="F91" s="18"/>
      <c r="G91" s="12"/>
      <c r="H91" s="14"/>
      <c r="I91" s="14"/>
      <c r="J91" s="19"/>
      <c r="K91" s="20" t="str">
        <f>IF($A91="","",IF(AND(AND(ISNUMBER(E91),N(E91)&gt;=18264,N(E91)&lt;=73050),AND(ISNUMBER(F91),N(F91)&gt;=18264,N(F91)&lt;=73050),N(F91)&gt;=N(E91)),F91-E91+1,"n/a"))</f>
        <v/>
      </c>
      <c r="L91" s="21" t="str">
        <f>IF($A91="","",IF(ISNUMBER(K91),K91*N(J91),"n/a"))</f>
        <v/>
      </c>
      <c r="M91" s="17" t="str">
        <f>IF($A91="","",IF(NOT(ISNUMBER(K91)),"Check dates",IF(J91=1,"Done",IF(NOT(AND(ISNUMBER(Dashboard!$B$3),N(Dashboard!$B$3)&gt;=18264,N(Dashboard!$B$3)&lt;=73050)),"Check data",IF(Dashboard!$B$3&gt;F91,"Late",IF(Dashboard!$B$3&gt;=E91,"In progress","Not started"))))))</f>
        <v/>
      </c>
      <c r="N91" s="17" t="str">
        <f>IF($A91="","",IF(G91="","",IF(SUMPRODUCT(--($A$2:$A$300=G91))&lt;&gt;1,"Check ID",IF(OR(NOT(ISNUMBER(K91)),NOT(ISNUMBER(INDEX($K$2:$K$300,SUMPRODUCT(--($A$2:$A$300=G91),ROW($A$2:$A$300))-1)))),"Check dates",IF(INDEX($F$2:$F$300,SUMPRODUCT(--($A$2:$A$300=G91),ROW($A$2:$A$300))-1)&gt;=E91,"Conflict","OK")))))</f>
        <v/>
      </c>
      <c r="O91" s="17" t="str">
        <f>IF(COUNTA($A91:$J91)=0,"",IF($A91="","Check ID",IF(SUMPRODUCT(--($A$2:$A$300=$A91))&gt;1,"Duplicate ID",IF(OR($B91="",SUMPRODUCT(--(Phases!$A$2:$A$50=$B91))=0),"Check phase",IF(OR(NOT(AND(ISNUMBER(H91),N(H91)&gt;=0,N(H91)&lt;=1000000000)),NOT(AND(ISNUMBER(I91),N(I91)&gt;=0,N(I91)&lt;=1000000000)),NOT(AND(ISNUMBER(J91),N(J91)&gt;=0,N(J91)&lt;=1))),"Check inputs","OK")))))</f>
        <v/>
      </c>
    </row>
    <row r="92" ht="28" customHeight="1" spans="1:15" x14ac:dyDescent="0.25">
      <c r="A92" s="12"/>
      <c r="B92" s="12"/>
      <c r="C92" s="13"/>
      <c r="D92" s="13"/>
      <c r="E92" s="18"/>
      <c r="F92" s="18"/>
      <c r="G92" s="12"/>
      <c r="H92" s="14"/>
      <c r="I92" s="14"/>
      <c r="J92" s="19"/>
      <c r="K92" s="20" t="str">
        <f>IF($A92="","",IF(AND(AND(ISNUMBER(E92),N(E92)&gt;=18264,N(E92)&lt;=73050),AND(ISNUMBER(F92),N(F92)&gt;=18264,N(F92)&lt;=73050),N(F92)&gt;=N(E92)),F92-E92+1,"n/a"))</f>
        <v/>
      </c>
      <c r="L92" s="21" t="str">
        <f>IF($A92="","",IF(ISNUMBER(K92),K92*N(J92),"n/a"))</f>
        <v/>
      </c>
      <c r="M92" s="17" t="str">
        <f>IF($A92="","",IF(NOT(ISNUMBER(K92)),"Check dates",IF(J92=1,"Done",IF(NOT(AND(ISNUMBER(Dashboard!$B$3),N(Dashboard!$B$3)&gt;=18264,N(Dashboard!$B$3)&lt;=73050)),"Check data",IF(Dashboard!$B$3&gt;F92,"Late",IF(Dashboard!$B$3&gt;=E92,"In progress","Not started"))))))</f>
        <v/>
      </c>
      <c r="N92" s="17" t="str">
        <f>IF($A92="","",IF(G92="","",IF(SUMPRODUCT(--($A$2:$A$300=G92))&lt;&gt;1,"Check ID",IF(OR(NOT(ISNUMBER(K92)),NOT(ISNUMBER(INDEX($K$2:$K$300,SUMPRODUCT(--($A$2:$A$300=G92),ROW($A$2:$A$300))-1)))),"Check dates",IF(INDEX($F$2:$F$300,SUMPRODUCT(--($A$2:$A$300=G92),ROW($A$2:$A$300))-1)&gt;=E92,"Conflict","OK")))))</f>
        <v/>
      </c>
      <c r="O92" s="17" t="str">
        <f>IF(COUNTA($A92:$J92)=0,"",IF($A92="","Check ID",IF(SUMPRODUCT(--($A$2:$A$300=$A92))&gt;1,"Duplicate ID",IF(OR($B92="",SUMPRODUCT(--(Phases!$A$2:$A$50=$B92))=0),"Check phase",IF(OR(NOT(AND(ISNUMBER(H92),N(H92)&gt;=0,N(H92)&lt;=1000000000)),NOT(AND(ISNUMBER(I92),N(I92)&gt;=0,N(I92)&lt;=1000000000)),NOT(AND(ISNUMBER(J92),N(J92)&gt;=0,N(J92)&lt;=1))),"Check inputs","OK")))))</f>
        <v/>
      </c>
    </row>
    <row r="93" ht="28" customHeight="1" spans="1:15" x14ac:dyDescent="0.25">
      <c r="A93" s="12"/>
      <c r="B93" s="12"/>
      <c r="C93" s="13"/>
      <c r="D93" s="13"/>
      <c r="E93" s="18"/>
      <c r="F93" s="18"/>
      <c r="G93" s="12"/>
      <c r="H93" s="14"/>
      <c r="I93" s="14"/>
      <c r="J93" s="19"/>
      <c r="K93" s="20" t="str">
        <f>IF($A93="","",IF(AND(AND(ISNUMBER(E93),N(E93)&gt;=18264,N(E93)&lt;=73050),AND(ISNUMBER(F93),N(F93)&gt;=18264,N(F93)&lt;=73050),N(F93)&gt;=N(E93)),F93-E93+1,"n/a"))</f>
        <v/>
      </c>
      <c r="L93" s="21" t="str">
        <f>IF($A93="","",IF(ISNUMBER(K93),K93*N(J93),"n/a"))</f>
        <v/>
      </c>
      <c r="M93" s="17" t="str">
        <f>IF($A93="","",IF(NOT(ISNUMBER(K93)),"Check dates",IF(J93=1,"Done",IF(NOT(AND(ISNUMBER(Dashboard!$B$3),N(Dashboard!$B$3)&gt;=18264,N(Dashboard!$B$3)&lt;=73050)),"Check data",IF(Dashboard!$B$3&gt;F93,"Late",IF(Dashboard!$B$3&gt;=E93,"In progress","Not started"))))))</f>
        <v/>
      </c>
      <c r="N93" s="17" t="str">
        <f>IF($A93="","",IF(G93="","",IF(SUMPRODUCT(--($A$2:$A$300=G93))&lt;&gt;1,"Check ID",IF(OR(NOT(ISNUMBER(K93)),NOT(ISNUMBER(INDEX($K$2:$K$300,SUMPRODUCT(--($A$2:$A$300=G93),ROW($A$2:$A$300))-1)))),"Check dates",IF(INDEX($F$2:$F$300,SUMPRODUCT(--($A$2:$A$300=G93),ROW($A$2:$A$300))-1)&gt;=E93,"Conflict","OK")))))</f>
        <v/>
      </c>
      <c r="O93" s="17" t="str">
        <f>IF(COUNTA($A93:$J93)=0,"",IF($A93="","Check ID",IF(SUMPRODUCT(--($A$2:$A$300=$A93))&gt;1,"Duplicate ID",IF(OR($B93="",SUMPRODUCT(--(Phases!$A$2:$A$50=$B93))=0),"Check phase",IF(OR(NOT(AND(ISNUMBER(H93),N(H93)&gt;=0,N(H93)&lt;=1000000000)),NOT(AND(ISNUMBER(I93),N(I93)&gt;=0,N(I93)&lt;=1000000000)),NOT(AND(ISNUMBER(J93),N(J93)&gt;=0,N(J93)&lt;=1))),"Check inputs","OK")))))</f>
        <v/>
      </c>
    </row>
    <row r="94" ht="28" customHeight="1" spans="1:15" x14ac:dyDescent="0.25">
      <c r="A94" s="12"/>
      <c r="B94" s="12"/>
      <c r="C94" s="13"/>
      <c r="D94" s="13"/>
      <c r="E94" s="18"/>
      <c r="F94" s="18"/>
      <c r="G94" s="12"/>
      <c r="H94" s="14"/>
      <c r="I94" s="14"/>
      <c r="J94" s="19"/>
      <c r="K94" s="20" t="str">
        <f>IF($A94="","",IF(AND(AND(ISNUMBER(E94),N(E94)&gt;=18264,N(E94)&lt;=73050),AND(ISNUMBER(F94),N(F94)&gt;=18264,N(F94)&lt;=73050),N(F94)&gt;=N(E94)),F94-E94+1,"n/a"))</f>
        <v/>
      </c>
      <c r="L94" s="21" t="str">
        <f>IF($A94="","",IF(ISNUMBER(K94),K94*N(J94),"n/a"))</f>
        <v/>
      </c>
      <c r="M94" s="17" t="str">
        <f>IF($A94="","",IF(NOT(ISNUMBER(K94)),"Check dates",IF(J94=1,"Done",IF(NOT(AND(ISNUMBER(Dashboard!$B$3),N(Dashboard!$B$3)&gt;=18264,N(Dashboard!$B$3)&lt;=73050)),"Check data",IF(Dashboard!$B$3&gt;F94,"Late",IF(Dashboard!$B$3&gt;=E94,"In progress","Not started"))))))</f>
        <v/>
      </c>
      <c r="N94" s="17" t="str">
        <f>IF($A94="","",IF(G94="","",IF(SUMPRODUCT(--($A$2:$A$300=G94))&lt;&gt;1,"Check ID",IF(OR(NOT(ISNUMBER(K94)),NOT(ISNUMBER(INDEX($K$2:$K$300,SUMPRODUCT(--($A$2:$A$300=G94),ROW($A$2:$A$300))-1)))),"Check dates",IF(INDEX($F$2:$F$300,SUMPRODUCT(--($A$2:$A$300=G94),ROW($A$2:$A$300))-1)&gt;=E94,"Conflict","OK")))))</f>
        <v/>
      </c>
      <c r="O94" s="17" t="str">
        <f>IF(COUNTA($A94:$J94)=0,"",IF($A94="","Check ID",IF(SUMPRODUCT(--($A$2:$A$300=$A94))&gt;1,"Duplicate ID",IF(OR($B94="",SUMPRODUCT(--(Phases!$A$2:$A$50=$B94))=0),"Check phase",IF(OR(NOT(AND(ISNUMBER(H94),N(H94)&gt;=0,N(H94)&lt;=1000000000)),NOT(AND(ISNUMBER(I94),N(I94)&gt;=0,N(I94)&lt;=1000000000)),NOT(AND(ISNUMBER(J94),N(J94)&gt;=0,N(J94)&lt;=1))),"Check inputs","OK")))))</f>
        <v/>
      </c>
    </row>
    <row r="95" ht="28" customHeight="1" spans="1:15" x14ac:dyDescent="0.25">
      <c r="A95" s="12"/>
      <c r="B95" s="12"/>
      <c r="C95" s="13"/>
      <c r="D95" s="13"/>
      <c r="E95" s="18"/>
      <c r="F95" s="18"/>
      <c r="G95" s="12"/>
      <c r="H95" s="14"/>
      <c r="I95" s="14"/>
      <c r="J95" s="19"/>
      <c r="K95" s="20" t="str">
        <f>IF($A95="","",IF(AND(AND(ISNUMBER(E95),N(E95)&gt;=18264,N(E95)&lt;=73050),AND(ISNUMBER(F95),N(F95)&gt;=18264,N(F95)&lt;=73050),N(F95)&gt;=N(E95)),F95-E95+1,"n/a"))</f>
        <v/>
      </c>
      <c r="L95" s="21" t="str">
        <f>IF($A95="","",IF(ISNUMBER(K95),K95*N(J95),"n/a"))</f>
        <v/>
      </c>
      <c r="M95" s="17" t="str">
        <f>IF($A95="","",IF(NOT(ISNUMBER(K95)),"Check dates",IF(J95=1,"Done",IF(NOT(AND(ISNUMBER(Dashboard!$B$3),N(Dashboard!$B$3)&gt;=18264,N(Dashboard!$B$3)&lt;=73050)),"Check data",IF(Dashboard!$B$3&gt;F95,"Late",IF(Dashboard!$B$3&gt;=E95,"In progress","Not started"))))))</f>
        <v/>
      </c>
      <c r="N95" s="17" t="str">
        <f>IF($A95="","",IF(G95="","",IF(SUMPRODUCT(--($A$2:$A$300=G95))&lt;&gt;1,"Check ID",IF(OR(NOT(ISNUMBER(K95)),NOT(ISNUMBER(INDEX($K$2:$K$300,SUMPRODUCT(--($A$2:$A$300=G95),ROW($A$2:$A$300))-1)))),"Check dates",IF(INDEX($F$2:$F$300,SUMPRODUCT(--($A$2:$A$300=G95),ROW($A$2:$A$300))-1)&gt;=E95,"Conflict","OK")))))</f>
        <v/>
      </c>
      <c r="O95" s="17" t="str">
        <f>IF(COUNTA($A95:$J95)=0,"",IF($A95="","Check ID",IF(SUMPRODUCT(--($A$2:$A$300=$A95))&gt;1,"Duplicate ID",IF(OR($B95="",SUMPRODUCT(--(Phases!$A$2:$A$50=$B95))=0),"Check phase",IF(OR(NOT(AND(ISNUMBER(H95),N(H95)&gt;=0,N(H95)&lt;=1000000000)),NOT(AND(ISNUMBER(I95),N(I95)&gt;=0,N(I95)&lt;=1000000000)),NOT(AND(ISNUMBER(J95),N(J95)&gt;=0,N(J95)&lt;=1))),"Check inputs","OK")))))</f>
        <v/>
      </c>
    </row>
    <row r="96" ht="28" customHeight="1" spans="1:15" x14ac:dyDescent="0.25">
      <c r="A96" s="12"/>
      <c r="B96" s="12"/>
      <c r="C96" s="13"/>
      <c r="D96" s="13"/>
      <c r="E96" s="18"/>
      <c r="F96" s="18"/>
      <c r="G96" s="12"/>
      <c r="H96" s="14"/>
      <c r="I96" s="14"/>
      <c r="J96" s="19"/>
      <c r="K96" s="20" t="str">
        <f>IF($A96="","",IF(AND(AND(ISNUMBER(E96),N(E96)&gt;=18264,N(E96)&lt;=73050),AND(ISNUMBER(F96),N(F96)&gt;=18264,N(F96)&lt;=73050),N(F96)&gt;=N(E96)),F96-E96+1,"n/a"))</f>
        <v/>
      </c>
      <c r="L96" s="21" t="str">
        <f>IF($A96="","",IF(ISNUMBER(K96),K96*N(J96),"n/a"))</f>
        <v/>
      </c>
      <c r="M96" s="17" t="str">
        <f>IF($A96="","",IF(NOT(ISNUMBER(K96)),"Check dates",IF(J96=1,"Done",IF(NOT(AND(ISNUMBER(Dashboard!$B$3),N(Dashboard!$B$3)&gt;=18264,N(Dashboard!$B$3)&lt;=73050)),"Check data",IF(Dashboard!$B$3&gt;F96,"Late",IF(Dashboard!$B$3&gt;=E96,"In progress","Not started"))))))</f>
        <v/>
      </c>
      <c r="N96" s="17" t="str">
        <f>IF($A96="","",IF(G96="","",IF(SUMPRODUCT(--($A$2:$A$300=G96))&lt;&gt;1,"Check ID",IF(OR(NOT(ISNUMBER(K96)),NOT(ISNUMBER(INDEX($K$2:$K$300,SUMPRODUCT(--($A$2:$A$300=G96),ROW($A$2:$A$300))-1)))),"Check dates",IF(INDEX($F$2:$F$300,SUMPRODUCT(--($A$2:$A$300=G96),ROW($A$2:$A$300))-1)&gt;=E96,"Conflict","OK")))))</f>
        <v/>
      </c>
      <c r="O96" s="17" t="str">
        <f>IF(COUNTA($A96:$J96)=0,"",IF($A96="","Check ID",IF(SUMPRODUCT(--($A$2:$A$300=$A96))&gt;1,"Duplicate ID",IF(OR($B96="",SUMPRODUCT(--(Phases!$A$2:$A$50=$B96))=0),"Check phase",IF(OR(NOT(AND(ISNUMBER(H96),N(H96)&gt;=0,N(H96)&lt;=1000000000)),NOT(AND(ISNUMBER(I96),N(I96)&gt;=0,N(I96)&lt;=1000000000)),NOT(AND(ISNUMBER(J96),N(J96)&gt;=0,N(J96)&lt;=1))),"Check inputs","OK")))))</f>
        <v/>
      </c>
    </row>
    <row r="97" ht="28" customHeight="1" spans="1:15" x14ac:dyDescent="0.25">
      <c r="A97" s="12"/>
      <c r="B97" s="12"/>
      <c r="C97" s="13"/>
      <c r="D97" s="13"/>
      <c r="E97" s="18"/>
      <c r="F97" s="18"/>
      <c r="G97" s="12"/>
      <c r="H97" s="14"/>
      <c r="I97" s="14"/>
      <c r="J97" s="19"/>
      <c r="K97" s="20" t="str">
        <f>IF($A97="","",IF(AND(AND(ISNUMBER(E97),N(E97)&gt;=18264,N(E97)&lt;=73050),AND(ISNUMBER(F97),N(F97)&gt;=18264,N(F97)&lt;=73050),N(F97)&gt;=N(E97)),F97-E97+1,"n/a"))</f>
        <v/>
      </c>
      <c r="L97" s="21" t="str">
        <f>IF($A97="","",IF(ISNUMBER(K97),K97*N(J97),"n/a"))</f>
        <v/>
      </c>
      <c r="M97" s="17" t="str">
        <f>IF($A97="","",IF(NOT(ISNUMBER(K97)),"Check dates",IF(J97=1,"Done",IF(NOT(AND(ISNUMBER(Dashboard!$B$3),N(Dashboard!$B$3)&gt;=18264,N(Dashboard!$B$3)&lt;=73050)),"Check data",IF(Dashboard!$B$3&gt;F97,"Late",IF(Dashboard!$B$3&gt;=E97,"In progress","Not started"))))))</f>
        <v/>
      </c>
      <c r="N97" s="17" t="str">
        <f>IF($A97="","",IF(G97="","",IF(SUMPRODUCT(--($A$2:$A$300=G97))&lt;&gt;1,"Check ID",IF(OR(NOT(ISNUMBER(K97)),NOT(ISNUMBER(INDEX($K$2:$K$300,SUMPRODUCT(--($A$2:$A$300=G97),ROW($A$2:$A$300))-1)))),"Check dates",IF(INDEX($F$2:$F$300,SUMPRODUCT(--($A$2:$A$300=G97),ROW($A$2:$A$300))-1)&gt;=E97,"Conflict","OK")))))</f>
        <v/>
      </c>
      <c r="O97" s="17" t="str">
        <f>IF(COUNTA($A97:$J97)=0,"",IF($A97="","Check ID",IF(SUMPRODUCT(--($A$2:$A$300=$A97))&gt;1,"Duplicate ID",IF(OR($B97="",SUMPRODUCT(--(Phases!$A$2:$A$50=$B97))=0),"Check phase",IF(OR(NOT(AND(ISNUMBER(H97),N(H97)&gt;=0,N(H97)&lt;=1000000000)),NOT(AND(ISNUMBER(I97),N(I97)&gt;=0,N(I97)&lt;=1000000000)),NOT(AND(ISNUMBER(J97),N(J97)&gt;=0,N(J97)&lt;=1))),"Check inputs","OK")))))</f>
        <v/>
      </c>
    </row>
    <row r="98" ht="28" customHeight="1" spans="1:15" x14ac:dyDescent="0.25">
      <c r="A98" s="12"/>
      <c r="B98" s="12"/>
      <c r="C98" s="13"/>
      <c r="D98" s="13"/>
      <c r="E98" s="18"/>
      <c r="F98" s="18"/>
      <c r="G98" s="12"/>
      <c r="H98" s="14"/>
      <c r="I98" s="14"/>
      <c r="J98" s="19"/>
      <c r="K98" s="20" t="str">
        <f>IF($A98="","",IF(AND(AND(ISNUMBER(E98),N(E98)&gt;=18264,N(E98)&lt;=73050),AND(ISNUMBER(F98),N(F98)&gt;=18264,N(F98)&lt;=73050),N(F98)&gt;=N(E98)),F98-E98+1,"n/a"))</f>
        <v/>
      </c>
      <c r="L98" s="21" t="str">
        <f>IF($A98="","",IF(ISNUMBER(K98),K98*N(J98),"n/a"))</f>
        <v/>
      </c>
      <c r="M98" s="17" t="str">
        <f>IF($A98="","",IF(NOT(ISNUMBER(K98)),"Check dates",IF(J98=1,"Done",IF(NOT(AND(ISNUMBER(Dashboard!$B$3),N(Dashboard!$B$3)&gt;=18264,N(Dashboard!$B$3)&lt;=73050)),"Check data",IF(Dashboard!$B$3&gt;F98,"Late",IF(Dashboard!$B$3&gt;=E98,"In progress","Not started"))))))</f>
        <v/>
      </c>
      <c r="N98" s="17" t="str">
        <f>IF($A98="","",IF(G98="","",IF(SUMPRODUCT(--($A$2:$A$300=G98))&lt;&gt;1,"Check ID",IF(OR(NOT(ISNUMBER(K98)),NOT(ISNUMBER(INDEX($K$2:$K$300,SUMPRODUCT(--($A$2:$A$300=G98),ROW($A$2:$A$300))-1)))),"Check dates",IF(INDEX($F$2:$F$300,SUMPRODUCT(--($A$2:$A$300=G98),ROW($A$2:$A$300))-1)&gt;=E98,"Conflict","OK")))))</f>
        <v/>
      </c>
      <c r="O98" s="17" t="str">
        <f>IF(COUNTA($A98:$J98)=0,"",IF($A98="","Check ID",IF(SUMPRODUCT(--($A$2:$A$300=$A98))&gt;1,"Duplicate ID",IF(OR($B98="",SUMPRODUCT(--(Phases!$A$2:$A$50=$B98))=0),"Check phase",IF(OR(NOT(AND(ISNUMBER(H98),N(H98)&gt;=0,N(H98)&lt;=1000000000)),NOT(AND(ISNUMBER(I98),N(I98)&gt;=0,N(I98)&lt;=1000000000)),NOT(AND(ISNUMBER(J98),N(J98)&gt;=0,N(J98)&lt;=1))),"Check inputs","OK")))))</f>
        <v/>
      </c>
    </row>
    <row r="99" ht="28" customHeight="1" spans="1:15" x14ac:dyDescent="0.25">
      <c r="A99" s="12"/>
      <c r="B99" s="12"/>
      <c r="C99" s="13"/>
      <c r="D99" s="13"/>
      <c r="E99" s="18"/>
      <c r="F99" s="18"/>
      <c r="G99" s="12"/>
      <c r="H99" s="14"/>
      <c r="I99" s="14"/>
      <c r="J99" s="19"/>
      <c r="K99" s="20" t="str">
        <f>IF($A99="","",IF(AND(AND(ISNUMBER(E99),N(E99)&gt;=18264,N(E99)&lt;=73050),AND(ISNUMBER(F99),N(F99)&gt;=18264,N(F99)&lt;=73050),N(F99)&gt;=N(E99)),F99-E99+1,"n/a"))</f>
        <v/>
      </c>
      <c r="L99" s="21" t="str">
        <f>IF($A99="","",IF(ISNUMBER(K99),K99*N(J99),"n/a"))</f>
        <v/>
      </c>
      <c r="M99" s="17" t="str">
        <f>IF($A99="","",IF(NOT(ISNUMBER(K99)),"Check dates",IF(J99=1,"Done",IF(NOT(AND(ISNUMBER(Dashboard!$B$3),N(Dashboard!$B$3)&gt;=18264,N(Dashboard!$B$3)&lt;=73050)),"Check data",IF(Dashboard!$B$3&gt;F99,"Late",IF(Dashboard!$B$3&gt;=E99,"In progress","Not started"))))))</f>
        <v/>
      </c>
      <c r="N99" s="17" t="str">
        <f>IF($A99="","",IF(G99="","",IF(SUMPRODUCT(--($A$2:$A$300=G99))&lt;&gt;1,"Check ID",IF(OR(NOT(ISNUMBER(K99)),NOT(ISNUMBER(INDEX($K$2:$K$300,SUMPRODUCT(--($A$2:$A$300=G99),ROW($A$2:$A$300))-1)))),"Check dates",IF(INDEX($F$2:$F$300,SUMPRODUCT(--($A$2:$A$300=G99),ROW($A$2:$A$300))-1)&gt;=E99,"Conflict","OK")))))</f>
        <v/>
      </c>
      <c r="O99" s="17" t="str">
        <f>IF(COUNTA($A99:$J99)=0,"",IF($A99="","Check ID",IF(SUMPRODUCT(--($A$2:$A$300=$A99))&gt;1,"Duplicate ID",IF(OR($B99="",SUMPRODUCT(--(Phases!$A$2:$A$50=$B99))=0),"Check phase",IF(OR(NOT(AND(ISNUMBER(H99),N(H99)&gt;=0,N(H99)&lt;=1000000000)),NOT(AND(ISNUMBER(I99),N(I99)&gt;=0,N(I99)&lt;=1000000000)),NOT(AND(ISNUMBER(J99),N(J99)&gt;=0,N(J99)&lt;=1))),"Check inputs","OK")))))</f>
        <v/>
      </c>
    </row>
    <row r="100" ht="28" customHeight="1" spans="1:15" x14ac:dyDescent="0.25">
      <c r="A100" s="12"/>
      <c r="B100" s="12"/>
      <c r="C100" s="13"/>
      <c r="D100" s="13"/>
      <c r="E100" s="18"/>
      <c r="F100" s="18"/>
      <c r="G100" s="12"/>
      <c r="H100" s="14"/>
      <c r="I100" s="14"/>
      <c r="J100" s="19"/>
      <c r="K100" s="20" t="str">
        <f>IF($A100="","",IF(AND(AND(ISNUMBER(E100),N(E100)&gt;=18264,N(E100)&lt;=73050),AND(ISNUMBER(F100),N(F100)&gt;=18264,N(F100)&lt;=73050),N(F100)&gt;=N(E100)),F100-E100+1,"n/a"))</f>
        <v/>
      </c>
      <c r="L100" s="21" t="str">
        <f>IF($A100="","",IF(ISNUMBER(K100),K100*N(J100),"n/a"))</f>
        <v/>
      </c>
      <c r="M100" s="17" t="str">
        <f>IF($A100="","",IF(NOT(ISNUMBER(K100)),"Check dates",IF(J100=1,"Done",IF(NOT(AND(ISNUMBER(Dashboard!$B$3),N(Dashboard!$B$3)&gt;=18264,N(Dashboard!$B$3)&lt;=73050)),"Check data",IF(Dashboard!$B$3&gt;F100,"Late",IF(Dashboard!$B$3&gt;=E100,"In progress","Not started"))))))</f>
        <v/>
      </c>
      <c r="N100" s="17" t="str">
        <f>IF($A100="","",IF(G100="","",IF(SUMPRODUCT(--($A$2:$A$300=G100))&lt;&gt;1,"Check ID",IF(OR(NOT(ISNUMBER(K100)),NOT(ISNUMBER(INDEX($K$2:$K$300,SUMPRODUCT(--($A$2:$A$300=G100),ROW($A$2:$A$300))-1)))),"Check dates",IF(INDEX($F$2:$F$300,SUMPRODUCT(--($A$2:$A$300=G100),ROW($A$2:$A$300))-1)&gt;=E100,"Conflict","OK")))))</f>
        <v/>
      </c>
      <c r="O100" s="17" t="str">
        <f>IF(COUNTA($A100:$J100)=0,"",IF($A100="","Check ID",IF(SUMPRODUCT(--($A$2:$A$300=$A100))&gt;1,"Duplicate ID",IF(OR($B100="",SUMPRODUCT(--(Phases!$A$2:$A$50=$B100))=0),"Check phase",IF(OR(NOT(AND(ISNUMBER(H100),N(H100)&gt;=0,N(H100)&lt;=1000000000)),NOT(AND(ISNUMBER(I100),N(I100)&gt;=0,N(I100)&lt;=1000000000)),NOT(AND(ISNUMBER(J100),N(J100)&gt;=0,N(J100)&lt;=1))),"Check inputs","OK")))))</f>
        <v/>
      </c>
    </row>
    <row r="101" ht="28" customHeight="1" spans="1:15" x14ac:dyDescent="0.25">
      <c r="A101" s="12"/>
      <c r="B101" s="12"/>
      <c r="C101" s="13"/>
      <c r="D101" s="13"/>
      <c r="E101" s="18"/>
      <c r="F101" s="18"/>
      <c r="G101" s="12"/>
      <c r="H101" s="14"/>
      <c r="I101" s="14"/>
      <c r="J101" s="19"/>
      <c r="K101" s="20" t="str">
        <f>IF($A101="","",IF(AND(AND(ISNUMBER(E101),N(E101)&gt;=18264,N(E101)&lt;=73050),AND(ISNUMBER(F101),N(F101)&gt;=18264,N(F101)&lt;=73050),N(F101)&gt;=N(E101)),F101-E101+1,"n/a"))</f>
        <v/>
      </c>
      <c r="L101" s="21" t="str">
        <f>IF($A101="","",IF(ISNUMBER(K101),K101*N(J101),"n/a"))</f>
        <v/>
      </c>
      <c r="M101" s="17" t="str">
        <f>IF($A101="","",IF(NOT(ISNUMBER(K101)),"Check dates",IF(J101=1,"Done",IF(NOT(AND(ISNUMBER(Dashboard!$B$3),N(Dashboard!$B$3)&gt;=18264,N(Dashboard!$B$3)&lt;=73050)),"Check data",IF(Dashboard!$B$3&gt;F101,"Late",IF(Dashboard!$B$3&gt;=E101,"In progress","Not started"))))))</f>
        <v/>
      </c>
      <c r="N101" s="17" t="str">
        <f>IF($A101="","",IF(G101="","",IF(SUMPRODUCT(--($A$2:$A$300=G101))&lt;&gt;1,"Check ID",IF(OR(NOT(ISNUMBER(K101)),NOT(ISNUMBER(INDEX($K$2:$K$300,SUMPRODUCT(--($A$2:$A$300=G101),ROW($A$2:$A$300))-1)))),"Check dates",IF(INDEX($F$2:$F$300,SUMPRODUCT(--($A$2:$A$300=G101),ROW($A$2:$A$300))-1)&gt;=E101,"Conflict","OK")))))</f>
        <v/>
      </c>
      <c r="O101" s="17" t="str">
        <f>IF(COUNTA($A101:$J101)=0,"",IF($A101="","Check ID",IF(SUMPRODUCT(--($A$2:$A$300=$A101))&gt;1,"Duplicate ID",IF(OR($B101="",SUMPRODUCT(--(Phases!$A$2:$A$50=$B101))=0),"Check phase",IF(OR(NOT(AND(ISNUMBER(H101),N(H101)&gt;=0,N(H101)&lt;=1000000000)),NOT(AND(ISNUMBER(I101),N(I101)&gt;=0,N(I101)&lt;=1000000000)),NOT(AND(ISNUMBER(J101),N(J101)&gt;=0,N(J101)&lt;=1))),"Check inputs","OK")))))</f>
        <v/>
      </c>
    </row>
    <row r="102" ht="28" customHeight="1" spans="1:15" x14ac:dyDescent="0.25">
      <c r="A102" s="12"/>
      <c r="B102" s="12"/>
      <c r="C102" s="13"/>
      <c r="D102" s="13"/>
      <c r="E102" s="18"/>
      <c r="F102" s="18"/>
      <c r="G102" s="12"/>
      <c r="H102" s="14"/>
      <c r="I102" s="14"/>
      <c r="J102" s="19"/>
      <c r="K102" s="20" t="str">
        <f>IF($A102="","",IF(AND(AND(ISNUMBER(E102),N(E102)&gt;=18264,N(E102)&lt;=73050),AND(ISNUMBER(F102),N(F102)&gt;=18264,N(F102)&lt;=73050),N(F102)&gt;=N(E102)),F102-E102+1,"n/a"))</f>
        <v/>
      </c>
      <c r="L102" s="21" t="str">
        <f>IF($A102="","",IF(ISNUMBER(K102),K102*N(J102),"n/a"))</f>
        <v/>
      </c>
      <c r="M102" s="17" t="str">
        <f>IF($A102="","",IF(NOT(ISNUMBER(K102)),"Check dates",IF(J102=1,"Done",IF(NOT(AND(ISNUMBER(Dashboard!$B$3),N(Dashboard!$B$3)&gt;=18264,N(Dashboard!$B$3)&lt;=73050)),"Check data",IF(Dashboard!$B$3&gt;F102,"Late",IF(Dashboard!$B$3&gt;=E102,"In progress","Not started"))))))</f>
        <v/>
      </c>
      <c r="N102" s="17" t="str">
        <f>IF($A102="","",IF(G102="","",IF(SUMPRODUCT(--($A$2:$A$300=G102))&lt;&gt;1,"Check ID",IF(OR(NOT(ISNUMBER(K102)),NOT(ISNUMBER(INDEX($K$2:$K$300,SUMPRODUCT(--($A$2:$A$300=G102),ROW($A$2:$A$300))-1)))),"Check dates",IF(INDEX($F$2:$F$300,SUMPRODUCT(--($A$2:$A$300=G102),ROW($A$2:$A$300))-1)&gt;=E102,"Conflict","OK")))))</f>
        <v/>
      </c>
      <c r="O102" s="17" t="str">
        <f>IF(COUNTA($A102:$J102)=0,"",IF($A102="","Check ID",IF(SUMPRODUCT(--($A$2:$A$300=$A102))&gt;1,"Duplicate ID",IF(OR($B102="",SUMPRODUCT(--(Phases!$A$2:$A$50=$B102))=0),"Check phase",IF(OR(NOT(AND(ISNUMBER(H102),N(H102)&gt;=0,N(H102)&lt;=1000000000)),NOT(AND(ISNUMBER(I102),N(I102)&gt;=0,N(I102)&lt;=1000000000)),NOT(AND(ISNUMBER(J102),N(J102)&gt;=0,N(J102)&lt;=1))),"Check inputs","OK")))))</f>
        <v/>
      </c>
    </row>
    <row r="103" ht="28" customHeight="1" spans="1:15" x14ac:dyDescent="0.25">
      <c r="A103" s="12"/>
      <c r="B103" s="12"/>
      <c r="C103" s="13"/>
      <c r="D103" s="13"/>
      <c r="E103" s="18"/>
      <c r="F103" s="18"/>
      <c r="G103" s="12"/>
      <c r="H103" s="14"/>
      <c r="I103" s="14"/>
      <c r="J103" s="19"/>
      <c r="K103" s="20" t="str">
        <f>IF($A103="","",IF(AND(AND(ISNUMBER(E103),N(E103)&gt;=18264,N(E103)&lt;=73050),AND(ISNUMBER(F103),N(F103)&gt;=18264,N(F103)&lt;=73050),N(F103)&gt;=N(E103)),F103-E103+1,"n/a"))</f>
        <v/>
      </c>
      <c r="L103" s="21" t="str">
        <f>IF($A103="","",IF(ISNUMBER(K103),K103*N(J103),"n/a"))</f>
        <v/>
      </c>
      <c r="M103" s="17" t="str">
        <f>IF($A103="","",IF(NOT(ISNUMBER(K103)),"Check dates",IF(J103=1,"Done",IF(NOT(AND(ISNUMBER(Dashboard!$B$3),N(Dashboard!$B$3)&gt;=18264,N(Dashboard!$B$3)&lt;=73050)),"Check data",IF(Dashboard!$B$3&gt;F103,"Late",IF(Dashboard!$B$3&gt;=E103,"In progress","Not started"))))))</f>
        <v/>
      </c>
      <c r="N103" s="17" t="str">
        <f>IF($A103="","",IF(G103="","",IF(SUMPRODUCT(--($A$2:$A$300=G103))&lt;&gt;1,"Check ID",IF(OR(NOT(ISNUMBER(K103)),NOT(ISNUMBER(INDEX($K$2:$K$300,SUMPRODUCT(--($A$2:$A$300=G103),ROW($A$2:$A$300))-1)))),"Check dates",IF(INDEX($F$2:$F$300,SUMPRODUCT(--($A$2:$A$300=G103),ROW($A$2:$A$300))-1)&gt;=E103,"Conflict","OK")))))</f>
        <v/>
      </c>
      <c r="O103" s="17" t="str">
        <f>IF(COUNTA($A103:$J103)=0,"",IF($A103="","Check ID",IF(SUMPRODUCT(--($A$2:$A$300=$A103))&gt;1,"Duplicate ID",IF(OR($B103="",SUMPRODUCT(--(Phases!$A$2:$A$50=$B103))=0),"Check phase",IF(OR(NOT(AND(ISNUMBER(H103),N(H103)&gt;=0,N(H103)&lt;=1000000000)),NOT(AND(ISNUMBER(I103),N(I103)&gt;=0,N(I103)&lt;=1000000000)),NOT(AND(ISNUMBER(J103),N(J103)&gt;=0,N(J103)&lt;=1))),"Check inputs","OK")))))</f>
        <v/>
      </c>
    </row>
    <row r="104" ht="28" customHeight="1" spans="1:15" x14ac:dyDescent="0.25">
      <c r="A104" s="12"/>
      <c r="B104" s="12"/>
      <c r="C104" s="13"/>
      <c r="D104" s="13"/>
      <c r="E104" s="18"/>
      <c r="F104" s="18"/>
      <c r="G104" s="12"/>
      <c r="H104" s="14"/>
      <c r="I104" s="14"/>
      <c r="J104" s="19"/>
      <c r="K104" s="20" t="str">
        <f>IF($A104="","",IF(AND(AND(ISNUMBER(E104),N(E104)&gt;=18264,N(E104)&lt;=73050),AND(ISNUMBER(F104),N(F104)&gt;=18264,N(F104)&lt;=73050),N(F104)&gt;=N(E104)),F104-E104+1,"n/a"))</f>
        <v/>
      </c>
      <c r="L104" s="21" t="str">
        <f>IF($A104="","",IF(ISNUMBER(K104),K104*N(J104),"n/a"))</f>
        <v/>
      </c>
      <c r="M104" s="17" t="str">
        <f>IF($A104="","",IF(NOT(ISNUMBER(K104)),"Check dates",IF(J104=1,"Done",IF(NOT(AND(ISNUMBER(Dashboard!$B$3),N(Dashboard!$B$3)&gt;=18264,N(Dashboard!$B$3)&lt;=73050)),"Check data",IF(Dashboard!$B$3&gt;F104,"Late",IF(Dashboard!$B$3&gt;=E104,"In progress","Not started"))))))</f>
        <v/>
      </c>
      <c r="N104" s="17" t="str">
        <f>IF($A104="","",IF(G104="","",IF(SUMPRODUCT(--($A$2:$A$300=G104))&lt;&gt;1,"Check ID",IF(OR(NOT(ISNUMBER(K104)),NOT(ISNUMBER(INDEX($K$2:$K$300,SUMPRODUCT(--($A$2:$A$300=G104),ROW($A$2:$A$300))-1)))),"Check dates",IF(INDEX($F$2:$F$300,SUMPRODUCT(--($A$2:$A$300=G104),ROW($A$2:$A$300))-1)&gt;=E104,"Conflict","OK")))))</f>
        <v/>
      </c>
      <c r="O104" s="17" t="str">
        <f>IF(COUNTA($A104:$J104)=0,"",IF($A104="","Check ID",IF(SUMPRODUCT(--($A$2:$A$300=$A104))&gt;1,"Duplicate ID",IF(OR($B104="",SUMPRODUCT(--(Phases!$A$2:$A$50=$B104))=0),"Check phase",IF(OR(NOT(AND(ISNUMBER(H104),N(H104)&gt;=0,N(H104)&lt;=1000000000)),NOT(AND(ISNUMBER(I104),N(I104)&gt;=0,N(I104)&lt;=1000000000)),NOT(AND(ISNUMBER(J104),N(J104)&gt;=0,N(J104)&lt;=1))),"Check inputs","OK")))))</f>
        <v/>
      </c>
    </row>
    <row r="105" ht="28" customHeight="1" spans="1:15" x14ac:dyDescent="0.25">
      <c r="A105" s="12"/>
      <c r="B105" s="12"/>
      <c r="C105" s="13"/>
      <c r="D105" s="13"/>
      <c r="E105" s="18"/>
      <c r="F105" s="18"/>
      <c r="G105" s="12"/>
      <c r="H105" s="14"/>
      <c r="I105" s="14"/>
      <c r="J105" s="19"/>
      <c r="K105" s="20" t="str">
        <f>IF($A105="","",IF(AND(AND(ISNUMBER(E105),N(E105)&gt;=18264,N(E105)&lt;=73050),AND(ISNUMBER(F105),N(F105)&gt;=18264,N(F105)&lt;=73050),N(F105)&gt;=N(E105)),F105-E105+1,"n/a"))</f>
        <v/>
      </c>
      <c r="L105" s="21" t="str">
        <f>IF($A105="","",IF(ISNUMBER(K105),K105*N(J105),"n/a"))</f>
        <v/>
      </c>
      <c r="M105" s="17" t="str">
        <f>IF($A105="","",IF(NOT(ISNUMBER(K105)),"Check dates",IF(J105=1,"Done",IF(NOT(AND(ISNUMBER(Dashboard!$B$3),N(Dashboard!$B$3)&gt;=18264,N(Dashboard!$B$3)&lt;=73050)),"Check data",IF(Dashboard!$B$3&gt;F105,"Late",IF(Dashboard!$B$3&gt;=E105,"In progress","Not started"))))))</f>
        <v/>
      </c>
      <c r="N105" s="17" t="str">
        <f>IF($A105="","",IF(G105="","",IF(SUMPRODUCT(--($A$2:$A$300=G105))&lt;&gt;1,"Check ID",IF(OR(NOT(ISNUMBER(K105)),NOT(ISNUMBER(INDEX($K$2:$K$300,SUMPRODUCT(--($A$2:$A$300=G105),ROW($A$2:$A$300))-1)))),"Check dates",IF(INDEX($F$2:$F$300,SUMPRODUCT(--($A$2:$A$300=G105),ROW($A$2:$A$300))-1)&gt;=E105,"Conflict","OK")))))</f>
        <v/>
      </c>
      <c r="O105" s="17" t="str">
        <f>IF(COUNTA($A105:$J105)=0,"",IF($A105="","Check ID",IF(SUMPRODUCT(--($A$2:$A$300=$A105))&gt;1,"Duplicate ID",IF(OR($B105="",SUMPRODUCT(--(Phases!$A$2:$A$50=$B105))=0),"Check phase",IF(OR(NOT(AND(ISNUMBER(H105),N(H105)&gt;=0,N(H105)&lt;=1000000000)),NOT(AND(ISNUMBER(I105),N(I105)&gt;=0,N(I105)&lt;=1000000000)),NOT(AND(ISNUMBER(J105),N(J105)&gt;=0,N(J105)&lt;=1))),"Check inputs","OK")))))</f>
        <v/>
      </c>
    </row>
    <row r="106" ht="28" customHeight="1" spans="1:15" x14ac:dyDescent="0.25">
      <c r="A106" s="12"/>
      <c r="B106" s="12"/>
      <c r="C106" s="13"/>
      <c r="D106" s="13"/>
      <c r="E106" s="18"/>
      <c r="F106" s="18"/>
      <c r="G106" s="12"/>
      <c r="H106" s="14"/>
      <c r="I106" s="14"/>
      <c r="J106" s="19"/>
      <c r="K106" s="20" t="str">
        <f>IF($A106="","",IF(AND(AND(ISNUMBER(E106),N(E106)&gt;=18264,N(E106)&lt;=73050),AND(ISNUMBER(F106),N(F106)&gt;=18264,N(F106)&lt;=73050),N(F106)&gt;=N(E106)),F106-E106+1,"n/a"))</f>
        <v/>
      </c>
      <c r="L106" s="21" t="str">
        <f>IF($A106="","",IF(ISNUMBER(K106),K106*N(J106),"n/a"))</f>
        <v/>
      </c>
      <c r="M106" s="17" t="str">
        <f>IF($A106="","",IF(NOT(ISNUMBER(K106)),"Check dates",IF(J106=1,"Done",IF(NOT(AND(ISNUMBER(Dashboard!$B$3),N(Dashboard!$B$3)&gt;=18264,N(Dashboard!$B$3)&lt;=73050)),"Check data",IF(Dashboard!$B$3&gt;F106,"Late",IF(Dashboard!$B$3&gt;=E106,"In progress","Not started"))))))</f>
        <v/>
      </c>
      <c r="N106" s="17" t="str">
        <f>IF($A106="","",IF(G106="","",IF(SUMPRODUCT(--($A$2:$A$300=G106))&lt;&gt;1,"Check ID",IF(OR(NOT(ISNUMBER(K106)),NOT(ISNUMBER(INDEX($K$2:$K$300,SUMPRODUCT(--($A$2:$A$300=G106),ROW($A$2:$A$300))-1)))),"Check dates",IF(INDEX($F$2:$F$300,SUMPRODUCT(--($A$2:$A$300=G106),ROW($A$2:$A$300))-1)&gt;=E106,"Conflict","OK")))))</f>
        <v/>
      </c>
      <c r="O106" s="17" t="str">
        <f>IF(COUNTA($A106:$J106)=0,"",IF($A106="","Check ID",IF(SUMPRODUCT(--($A$2:$A$300=$A106))&gt;1,"Duplicate ID",IF(OR($B106="",SUMPRODUCT(--(Phases!$A$2:$A$50=$B106))=0),"Check phase",IF(OR(NOT(AND(ISNUMBER(H106),N(H106)&gt;=0,N(H106)&lt;=1000000000)),NOT(AND(ISNUMBER(I106),N(I106)&gt;=0,N(I106)&lt;=1000000000)),NOT(AND(ISNUMBER(J106),N(J106)&gt;=0,N(J106)&lt;=1))),"Check inputs","OK")))))</f>
        <v/>
      </c>
    </row>
    <row r="107" ht="28" customHeight="1" spans="1:15" x14ac:dyDescent="0.25">
      <c r="A107" s="12"/>
      <c r="B107" s="12"/>
      <c r="C107" s="13"/>
      <c r="D107" s="13"/>
      <c r="E107" s="18"/>
      <c r="F107" s="18"/>
      <c r="G107" s="12"/>
      <c r="H107" s="14"/>
      <c r="I107" s="14"/>
      <c r="J107" s="19"/>
      <c r="K107" s="20" t="str">
        <f>IF($A107="","",IF(AND(AND(ISNUMBER(E107),N(E107)&gt;=18264,N(E107)&lt;=73050),AND(ISNUMBER(F107),N(F107)&gt;=18264,N(F107)&lt;=73050),N(F107)&gt;=N(E107)),F107-E107+1,"n/a"))</f>
        <v/>
      </c>
      <c r="L107" s="21" t="str">
        <f>IF($A107="","",IF(ISNUMBER(K107),K107*N(J107),"n/a"))</f>
        <v/>
      </c>
      <c r="M107" s="17" t="str">
        <f>IF($A107="","",IF(NOT(ISNUMBER(K107)),"Check dates",IF(J107=1,"Done",IF(NOT(AND(ISNUMBER(Dashboard!$B$3),N(Dashboard!$B$3)&gt;=18264,N(Dashboard!$B$3)&lt;=73050)),"Check data",IF(Dashboard!$B$3&gt;F107,"Late",IF(Dashboard!$B$3&gt;=E107,"In progress","Not started"))))))</f>
        <v/>
      </c>
      <c r="N107" s="17" t="str">
        <f>IF($A107="","",IF(G107="","",IF(SUMPRODUCT(--($A$2:$A$300=G107))&lt;&gt;1,"Check ID",IF(OR(NOT(ISNUMBER(K107)),NOT(ISNUMBER(INDEX($K$2:$K$300,SUMPRODUCT(--($A$2:$A$300=G107),ROW($A$2:$A$300))-1)))),"Check dates",IF(INDEX($F$2:$F$300,SUMPRODUCT(--($A$2:$A$300=G107),ROW($A$2:$A$300))-1)&gt;=E107,"Conflict","OK")))))</f>
        <v/>
      </c>
      <c r="O107" s="17" t="str">
        <f>IF(COUNTA($A107:$J107)=0,"",IF($A107="","Check ID",IF(SUMPRODUCT(--($A$2:$A$300=$A107))&gt;1,"Duplicate ID",IF(OR($B107="",SUMPRODUCT(--(Phases!$A$2:$A$50=$B107))=0),"Check phase",IF(OR(NOT(AND(ISNUMBER(H107),N(H107)&gt;=0,N(H107)&lt;=1000000000)),NOT(AND(ISNUMBER(I107),N(I107)&gt;=0,N(I107)&lt;=1000000000)),NOT(AND(ISNUMBER(J107),N(J107)&gt;=0,N(J107)&lt;=1))),"Check inputs","OK")))))</f>
        <v/>
      </c>
    </row>
    <row r="108" ht="28" customHeight="1" spans="1:15" x14ac:dyDescent="0.25">
      <c r="A108" s="12"/>
      <c r="B108" s="12"/>
      <c r="C108" s="13"/>
      <c r="D108" s="13"/>
      <c r="E108" s="18"/>
      <c r="F108" s="18"/>
      <c r="G108" s="12"/>
      <c r="H108" s="14"/>
      <c r="I108" s="14"/>
      <c r="J108" s="19"/>
      <c r="K108" s="20" t="str">
        <f>IF($A108="","",IF(AND(AND(ISNUMBER(E108),N(E108)&gt;=18264,N(E108)&lt;=73050),AND(ISNUMBER(F108),N(F108)&gt;=18264,N(F108)&lt;=73050),N(F108)&gt;=N(E108)),F108-E108+1,"n/a"))</f>
        <v/>
      </c>
      <c r="L108" s="21" t="str">
        <f>IF($A108="","",IF(ISNUMBER(K108),K108*N(J108),"n/a"))</f>
        <v/>
      </c>
      <c r="M108" s="17" t="str">
        <f>IF($A108="","",IF(NOT(ISNUMBER(K108)),"Check dates",IF(J108=1,"Done",IF(NOT(AND(ISNUMBER(Dashboard!$B$3),N(Dashboard!$B$3)&gt;=18264,N(Dashboard!$B$3)&lt;=73050)),"Check data",IF(Dashboard!$B$3&gt;F108,"Late",IF(Dashboard!$B$3&gt;=E108,"In progress","Not started"))))))</f>
        <v/>
      </c>
      <c r="N108" s="17" t="str">
        <f>IF($A108="","",IF(G108="","",IF(SUMPRODUCT(--($A$2:$A$300=G108))&lt;&gt;1,"Check ID",IF(OR(NOT(ISNUMBER(K108)),NOT(ISNUMBER(INDEX($K$2:$K$300,SUMPRODUCT(--($A$2:$A$300=G108),ROW($A$2:$A$300))-1)))),"Check dates",IF(INDEX($F$2:$F$300,SUMPRODUCT(--($A$2:$A$300=G108),ROW($A$2:$A$300))-1)&gt;=E108,"Conflict","OK")))))</f>
        <v/>
      </c>
      <c r="O108" s="17" t="str">
        <f>IF(COUNTA($A108:$J108)=0,"",IF($A108="","Check ID",IF(SUMPRODUCT(--($A$2:$A$300=$A108))&gt;1,"Duplicate ID",IF(OR($B108="",SUMPRODUCT(--(Phases!$A$2:$A$50=$B108))=0),"Check phase",IF(OR(NOT(AND(ISNUMBER(H108),N(H108)&gt;=0,N(H108)&lt;=1000000000)),NOT(AND(ISNUMBER(I108),N(I108)&gt;=0,N(I108)&lt;=1000000000)),NOT(AND(ISNUMBER(J108),N(J108)&gt;=0,N(J108)&lt;=1))),"Check inputs","OK")))))</f>
        <v/>
      </c>
    </row>
    <row r="109" ht="28" customHeight="1" spans="1:15" x14ac:dyDescent="0.25">
      <c r="A109" s="12"/>
      <c r="B109" s="12"/>
      <c r="C109" s="13"/>
      <c r="D109" s="13"/>
      <c r="E109" s="18"/>
      <c r="F109" s="18"/>
      <c r="G109" s="12"/>
      <c r="H109" s="14"/>
      <c r="I109" s="14"/>
      <c r="J109" s="19"/>
      <c r="K109" s="20" t="str">
        <f>IF($A109="","",IF(AND(AND(ISNUMBER(E109),N(E109)&gt;=18264,N(E109)&lt;=73050),AND(ISNUMBER(F109),N(F109)&gt;=18264,N(F109)&lt;=73050),N(F109)&gt;=N(E109)),F109-E109+1,"n/a"))</f>
        <v/>
      </c>
      <c r="L109" s="21" t="str">
        <f>IF($A109="","",IF(ISNUMBER(K109),K109*N(J109),"n/a"))</f>
        <v/>
      </c>
      <c r="M109" s="17" t="str">
        <f>IF($A109="","",IF(NOT(ISNUMBER(K109)),"Check dates",IF(J109=1,"Done",IF(NOT(AND(ISNUMBER(Dashboard!$B$3),N(Dashboard!$B$3)&gt;=18264,N(Dashboard!$B$3)&lt;=73050)),"Check data",IF(Dashboard!$B$3&gt;F109,"Late",IF(Dashboard!$B$3&gt;=E109,"In progress","Not started"))))))</f>
        <v/>
      </c>
      <c r="N109" s="17" t="str">
        <f>IF($A109="","",IF(G109="","",IF(SUMPRODUCT(--($A$2:$A$300=G109))&lt;&gt;1,"Check ID",IF(OR(NOT(ISNUMBER(K109)),NOT(ISNUMBER(INDEX($K$2:$K$300,SUMPRODUCT(--($A$2:$A$300=G109),ROW($A$2:$A$300))-1)))),"Check dates",IF(INDEX($F$2:$F$300,SUMPRODUCT(--($A$2:$A$300=G109),ROW($A$2:$A$300))-1)&gt;=E109,"Conflict","OK")))))</f>
        <v/>
      </c>
      <c r="O109" s="17" t="str">
        <f>IF(COUNTA($A109:$J109)=0,"",IF($A109="","Check ID",IF(SUMPRODUCT(--($A$2:$A$300=$A109))&gt;1,"Duplicate ID",IF(OR($B109="",SUMPRODUCT(--(Phases!$A$2:$A$50=$B109))=0),"Check phase",IF(OR(NOT(AND(ISNUMBER(H109),N(H109)&gt;=0,N(H109)&lt;=1000000000)),NOT(AND(ISNUMBER(I109),N(I109)&gt;=0,N(I109)&lt;=1000000000)),NOT(AND(ISNUMBER(J109),N(J109)&gt;=0,N(J109)&lt;=1))),"Check inputs","OK")))))</f>
        <v/>
      </c>
    </row>
    <row r="110" ht="28" customHeight="1" spans="1:15" x14ac:dyDescent="0.25">
      <c r="A110" s="12"/>
      <c r="B110" s="12"/>
      <c r="C110" s="13"/>
      <c r="D110" s="13"/>
      <c r="E110" s="18"/>
      <c r="F110" s="18"/>
      <c r="G110" s="12"/>
      <c r="H110" s="14"/>
      <c r="I110" s="14"/>
      <c r="J110" s="19"/>
      <c r="K110" s="20" t="str">
        <f>IF($A110="","",IF(AND(AND(ISNUMBER(E110),N(E110)&gt;=18264,N(E110)&lt;=73050),AND(ISNUMBER(F110),N(F110)&gt;=18264,N(F110)&lt;=73050),N(F110)&gt;=N(E110)),F110-E110+1,"n/a"))</f>
        <v/>
      </c>
      <c r="L110" s="21" t="str">
        <f>IF($A110="","",IF(ISNUMBER(K110),K110*N(J110),"n/a"))</f>
        <v/>
      </c>
      <c r="M110" s="17" t="str">
        <f>IF($A110="","",IF(NOT(ISNUMBER(K110)),"Check dates",IF(J110=1,"Done",IF(NOT(AND(ISNUMBER(Dashboard!$B$3),N(Dashboard!$B$3)&gt;=18264,N(Dashboard!$B$3)&lt;=73050)),"Check data",IF(Dashboard!$B$3&gt;F110,"Late",IF(Dashboard!$B$3&gt;=E110,"In progress","Not started"))))))</f>
        <v/>
      </c>
      <c r="N110" s="17" t="str">
        <f>IF($A110="","",IF(G110="","",IF(SUMPRODUCT(--($A$2:$A$300=G110))&lt;&gt;1,"Check ID",IF(OR(NOT(ISNUMBER(K110)),NOT(ISNUMBER(INDEX($K$2:$K$300,SUMPRODUCT(--($A$2:$A$300=G110),ROW($A$2:$A$300))-1)))),"Check dates",IF(INDEX($F$2:$F$300,SUMPRODUCT(--($A$2:$A$300=G110),ROW($A$2:$A$300))-1)&gt;=E110,"Conflict","OK")))))</f>
        <v/>
      </c>
      <c r="O110" s="17" t="str">
        <f>IF(COUNTA($A110:$J110)=0,"",IF($A110="","Check ID",IF(SUMPRODUCT(--($A$2:$A$300=$A110))&gt;1,"Duplicate ID",IF(OR($B110="",SUMPRODUCT(--(Phases!$A$2:$A$50=$B110))=0),"Check phase",IF(OR(NOT(AND(ISNUMBER(H110),N(H110)&gt;=0,N(H110)&lt;=1000000000)),NOT(AND(ISNUMBER(I110),N(I110)&gt;=0,N(I110)&lt;=1000000000)),NOT(AND(ISNUMBER(J110),N(J110)&gt;=0,N(J110)&lt;=1))),"Check inputs","OK")))))</f>
        <v/>
      </c>
    </row>
    <row r="111" ht="28" customHeight="1" spans="1:15" x14ac:dyDescent="0.25">
      <c r="A111" s="12"/>
      <c r="B111" s="12"/>
      <c r="C111" s="13"/>
      <c r="D111" s="13"/>
      <c r="E111" s="18"/>
      <c r="F111" s="18"/>
      <c r="G111" s="12"/>
      <c r="H111" s="14"/>
      <c r="I111" s="14"/>
      <c r="J111" s="19"/>
      <c r="K111" s="20" t="str">
        <f>IF($A111="","",IF(AND(AND(ISNUMBER(E111),N(E111)&gt;=18264,N(E111)&lt;=73050),AND(ISNUMBER(F111),N(F111)&gt;=18264,N(F111)&lt;=73050),N(F111)&gt;=N(E111)),F111-E111+1,"n/a"))</f>
        <v/>
      </c>
      <c r="L111" s="21" t="str">
        <f>IF($A111="","",IF(ISNUMBER(K111),K111*N(J111),"n/a"))</f>
        <v/>
      </c>
      <c r="M111" s="17" t="str">
        <f>IF($A111="","",IF(NOT(ISNUMBER(K111)),"Check dates",IF(J111=1,"Done",IF(NOT(AND(ISNUMBER(Dashboard!$B$3),N(Dashboard!$B$3)&gt;=18264,N(Dashboard!$B$3)&lt;=73050)),"Check data",IF(Dashboard!$B$3&gt;F111,"Late",IF(Dashboard!$B$3&gt;=E111,"In progress","Not started"))))))</f>
        <v/>
      </c>
      <c r="N111" s="17" t="str">
        <f>IF($A111="","",IF(G111="","",IF(SUMPRODUCT(--($A$2:$A$300=G111))&lt;&gt;1,"Check ID",IF(OR(NOT(ISNUMBER(K111)),NOT(ISNUMBER(INDEX($K$2:$K$300,SUMPRODUCT(--($A$2:$A$300=G111),ROW($A$2:$A$300))-1)))),"Check dates",IF(INDEX($F$2:$F$300,SUMPRODUCT(--($A$2:$A$300=G111),ROW($A$2:$A$300))-1)&gt;=E111,"Conflict","OK")))))</f>
        <v/>
      </c>
      <c r="O111" s="17" t="str">
        <f>IF(COUNTA($A111:$J111)=0,"",IF($A111="","Check ID",IF(SUMPRODUCT(--($A$2:$A$300=$A111))&gt;1,"Duplicate ID",IF(OR($B111="",SUMPRODUCT(--(Phases!$A$2:$A$50=$B111))=0),"Check phase",IF(OR(NOT(AND(ISNUMBER(H111),N(H111)&gt;=0,N(H111)&lt;=1000000000)),NOT(AND(ISNUMBER(I111),N(I111)&gt;=0,N(I111)&lt;=1000000000)),NOT(AND(ISNUMBER(J111),N(J111)&gt;=0,N(J111)&lt;=1))),"Check inputs","OK")))))</f>
        <v/>
      </c>
    </row>
    <row r="112" ht="28" customHeight="1" spans="1:15" x14ac:dyDescent="0.25">
      <c r="A112" s="12"/>
      <c r="B112" s="12"/>
      <c r="C112" s="13"/>
      <c r="D112" s="13"/>
      <c r="E112" s="18"/>
      <c r="F112" s="18"/>
      <c r="G112" s="12"/>
      <c r="H112" s="14"/>
      <c r="I112" s="14"/>
      <c r="J112" s="19"/>
      <c r="K112" s="20" t="str">
        <f>IF($A112="","",IF(AND(AND(ISNUMBER(E112),N(E112)&gt;=18264,N(E112)&lt;=73050),AND(ISNUMBER(F112),N(F112)&gt;=18264,N(F112)&lt;=73050),N(F112)&gt;=N(E112)),F112-E112+1,"n/a"))</f>
        <v/>
      </c>
      <c r="L112" s="21" t="str">
        <f>IF($A112="","",IF(ISNUMBER(K112),K112*N(J112),"n/a"))</f>
        <v/>
      </c>
      <c r="M112" s="17" t="str">
        <f>IF($A112="","",IF(NOT(ISNUMBER(K112)),"Check dates",IF(J112=1,"Done",IF(NOT(AND(ISNUMBER(Dashboard!$B$3),N(Dashboard!$B$3)&gt;=18264,N(Dashboard!$B$3)&lt;=73050)),"Check data",IF(Dashboard!$B$3&gt;F112,"Late",IF(Dashboard!$B$3&gt;=E112,"In progress","Not started"))))))</f>
        <v/>
      </c>
      <c r="N112" s="17" t="str">
        <f>IF($A112="","",IF(G112="","",IF(SUMPRODUCT(--($A$2:$A$300=G112))&lt;&gt;1,"Check ID",IF(OR(NOT(ISNUMBER(K112)),NOT(ISNUMBER(INDEX($K$2:$K$300,SUMPRODUCT(--($A$2:$A$300=G112),ROW($A$2:$A$300))-1)))),"Check dates",IF(INDEX($F$2:$F$300,SUMPRODUCT(--($A$2:$A$300=G112),ROW($A$2:$A$300))-1)&gt;=E112,"Conflict","OK")))))</f>
        <v/>
      </c>
      <c r="O112" s="17" t="str">
        <f>IF(COUNTA($A112:$J112)=0,"",IF($A112="","Check ID",IF(SUMPRODUCT(--($A$2:$A$300=$A112))&gt;1,"Duplicate ID",IF(OR($B112="",SUMPRODUCT(--(Phases!$A$2:$A$50=$B112))=0),"Check phase",IF(OR(NOT(AND(ISNUMBER(H112),N(H112)&gt;=0,N(H112)&lt;=1000000000)),NOT(AND(ISNUMBER(I112),N(I112)&gt;=0,N(I112)&lt;=1000000000)),NOT(AND(ISNUMBER(J112),N(J112)&gt;=0,N(J112)&lt;=1))),"Check inputs","OK")))))</f>
        <v/>
      </c>
    </row>
    <row r="113" ht="28" customHeight="1" spans="1:15" x14ac:dyDescent="0.25">
      <c r="A113" s="12"/>
      <c r="B113" s="12"/>
      <c r="C113" s="13"/>
      <c r="D113" s="13"/>
      <c r="E113" s="18"/>
      <c r="F113" s="18"/>
      <c r="G113" s="12"/>
      <c r="H113" s="14"/>
      <c r="I113" s="14"/>
      <c r="J113" s="19"/>
      <c r="K113" s="20" t="str">
        <f>IF($A113="","",IF(AND(AND(ISNUMBER(E113),N(E113)&gt;=18264,N(E113)&lt;=73050),AND(ISNUMBER(F113),N(F113)&gt;=18264,N(F113)&lt;=73050),N(F113)&gt;=N(E113)),F113-E113+1,"n/a"))</f>
        <v/>
      </c>
      <c r="L113" s="21" t="str">
        <f>IF($A113="","",IF(ISNUMBER(K113),K113*N(J113),"n/a"))</f>
        <v/>
      </c>
      <c r="M113" s="17" t="str">
        <f>IF($A113="","",IF(NOT(ISNUMBER(K113)),"Check dates",IF(J113=1,"Done",IF(NOT(AND(ISNUMBER(Dashboard!$B$3),N(Dashboard!$B$3)&gt;=18264,N(Dashboard!$B$3)&lt;=73050)),"Check data",IF(Dashboard!$B$3&gt;F113,"Late",IF(Dashboard!$B$3&gt;=E113,"In progress","Not started"))))))</f>
        <v/>
      </c>
      <c r="N113" s="17" t="str">
        <f>IF($A113="","",IF(G113="","",IF(SUMPRODUCT(--($A$2:$A$300=G113))&lt;&gt;1,"Check ID",IF(OR(NOT(ISNUMBER(K113)),NOT(ISNUMBER(INDEX($K$2:$K$300,SUMPRODUCT(--($A$2:$A$300=G113),ROW($A$2:$A$300))-1)))),"Check dates",IF(INDEX($F$2:$F$300,SUMPRODUCT(--($A$2:$A$300=G113),ROW($A$2:$A$300))-1)&gt;=E113,"Conflict","OK")))))</f>
        <v/>
      </c>
      <c r="O113" s="17" t="str">
        <f>IF(COUNTA($A113:$J113)=0,"",IF($A113="","Check ID",IF(SUMPRODUCT(--($A$2:$A$300=$A113))&gt;1,"Duplicate ID",IF(OR($B113="",SUMPRODUCT(--(Phases!$A$2:$A$50=$B113))=0),"Check phase",IF(OR(NOT(AND(ISNUMBER(H113),N(H113)&gt;=0,N(H113)&lt;=1000000000)),NOT(AND(ISNUMBER(I113),N(I113)&gt;=0,N(I113)&lt;=1000000000)),NOT(AND(ISNUMBER(J113),N(J113)&gt;=0,N(J113)&lt;=1))),"Check inputs","OK")))))</f>
        <v/>
      </c>
    </row>
    <row r="114" ht="28" customHeight="1" spans="1:15" x14ac:dyDescent="0.25">
      <c r="A114" s="12"/>
      <c r="B114" s="12"/>
      <c r="C114" s="13"/>
      <c r="D114" s="13"/>
      <c r="E114" s="18"/>
      <c r="F114" s="18"/>
      <c r="G114" s="12"/>
      <c r="H114" s="14"/>
      <c r="I114" s="14"/>
      <c r="J114" s="19"/>
      <c r="K114" s="20" t="str">
        <f>IF($A114="","",IF(AND(AND(ISNUMBER(E114),N(E114)&gt;=18264,N(E114)&lt;=73050),AND(ISNUMBER(F114),N(F114)&gt;=18264,N(F114)&lt;=73050),N(F114)&gt;=N(E114)),F114-E114+1,"n/a"))</f>
        <v/>
      </c>
      <c r="L114" s="21" t="str">
        <f>IF($A114="","",IF(ISNUMBER(K114),K114*N(J114),"n/a"))</f>
        <v/>
      </c>
      <c r="M114" s="17" t="str">
        <f>IF($A114="","",IF(NOT(ISNUMBER(K114)),"Check dates",IF(J114=1,"Done",IF(NOT(AND(ISNUMBER(Dashboard!$B$3),N(Dashboard!$B$3)&gt;=18264,N(Dashboard!$B$3)&lt;=73050)),"Check data",IF(Dashboard!$B$3&gt;F114,"Late",IF(Dashboard!$B$3&gt;=E114,"In progress","Not started"))))))</f>
        <v/>
      </c>
      <c r="N114" s="17" t="str">
        <f>IF($A114="","",IF(G114="","",IF(SUMPRODUCT(--($A$2:$A$300=G114))&lt;&gt;1,"Check ID",IF(OR(NOT(ISNUMBER(K114)),NOT(ISNUMBER(INDEX($K$2:$K$300,SUMPRODUCT(--($A$2:$A$300=G114),ROW($A$2:$A$300))-1)))),"Check dates",IF(INDEX($F$2:$F$300,SUMPRODUCT(--($A$2:$A$300=G114),ROW($A$2:$A$300))-1)&gt;=E114,"Conflict","OK")))))</f>
        <v/>
      </c>
      <c r="O114" s="17" t="str">
        <f>IF(COUNTA($A114:$J114)=0,"",IF($A114="","Check ID",IF(SUMPRODUCT(--($A$2:$A$300=$A114))&gt;1,"Duplicate ID",IF(OR($B114="",SUMPRODUCT(--(Phases!$A$2:$A$50=$B114))=0),"Check phase",IF(OR(NOT(AND(ISNUMBER(H114),N(H114)&gt;=0,N(H114)&lt;=1000000000)),NOT(AND(ISNUMBER(I114),N(I114)&gt;=0,N(I114)&lt;=1000000000)),NOT(AND(ISNUMBER(J114),N(J114)&gt;=0,N(J114)&lt;=1))),"Check inputs","OK")))))</f>
        <v/>
      </c>
    </row>
    <row r="115" ht="28" customHeight="1" spans="1:15" x14ac:dyDescent="0.25">
      <c r="A115" s="12"/>
      <c r="B115" s="12"/>
      <c r="C115" s="13"/>
      <c r="D115" s="13"/>
      <c r="E115" s="18"/>
      <c r="F115" s="18"/>
      <c r="G115" s="12"/>
      <c r="H115" s="14"/>
      <c r="I115" s="14"/>
      <c r="J115" s="19"/>
      <c r="K115" s="20" t="str">
        <f>IF($A115="","",IF(AND(AND(ISNUMBER(E115),N(E115)&gt;=18264,N(E115)&lt;=73050),AND(ISNUMBER(F115),N(F115)&gt;=18264,N(F115)&lt;=73050),N(F115)&gt;=N(E115)),F115-E115+1,"n/a"))</f>
        <v/>
      </c>
      <c r="L115" s="21" t="str">
        <f>IF($A115="","",IF(ISNUMBER(K115),K115*N(J115),"n/a"))</f>
        <v/>
      </c>
      <c r="M115" s="17" t="str">
        <f>IF($A115="","",IF(NOT(ISNUMBER(K115)),"Check dates",IF(J115=1,"Done",IF(NOT(AND(ISNUMBER(Dashboard!$B$3),N(Dashboard!$B$3)&gt;=18264,N(Dashboard!$B$3)&lt;=73050)),"Check data",IF(Dashboard!$B$3&gt;F115,"Late",IF(Dashboard!$B$3&gt;=E115,"In progress","Not started"))))))</f>
        <v/>
      </c>
      <c r="N115" s="17" t="str">
        <f>IF($A115="","",IF(G115="","",IF(SUMPRODUCT(--($A$2:$A$300=G115))&lt;&gt;1,"Check ID",IF(OR(NOT(ISNUMBER(K115)),NOT(ISNUMBER(INDEX($K$2:$K$300,SUMPRODUCT(--($A$2:$A$300=G115),ROW($A$2:$A$300))-1)))),"Check dates",IF(INDEX($F$2:$F$300,SUMPRODUCT(--($A$2:$A$300=G115),ROW($A$2:$A$300))-1)&gt;=E115,"Conflict","OK")))))</f>
        <v/>
      </c>
      <c r="O115" s="17" t="str">
        <f>IF(COUNTA($A115:$J115)=0,"",IF($A115="","Check ID",IF(SUMPRODUCT(--($A$2:$A$300=$A115))&gt;1,"Duplicate ID",IF(OR($B115="",SUMPRODUCT(--(Phases!$A$2:$A$50=$B115))=0),"Check phase",IF(OR(NOT(AND(ISNUMBER(H115),N(H115)&gt;=0,N(H115)&lt;=1000000000)),NOT(AND(ISNUMBER(I115),N(I115)&gt;=0,N(I115)&lt;=1000000000)),NOT(AND(ISNUMBER(J115),N(J115)&gt;=0,N(J115)&lt;=1))),"Check inputs","OK")))))</f>
        <v/>
      </c>
    </row>
    <row r="116" ht="28" customHeight="1" spans="1:15" x14ac:dyDescent="0.25">
      <c r="A116" s="12"/>
      <c r="B116" s="12"/>
      <c r="C116" s="13"/>
      <c r="D116" s="13"/>
      <c r="E116" s="18"/>
      <c r="F116" s="18"/>
      <c r="G116" s="12"/>
      <c r="H116" s="14"/>
      <c r="I116" s="14"/>
      <c r="J116" s="19"/>
      <c r="K116" s="20" t="str">
        <f>IF($A116="","",IF(AND(AND(ISNUMBER(E116),N(E116)&gt;=18264,N(E116)&lt;=73050),AND(ISNUMBER(F116),N(F116)&gt;=18264,N(F116)&lt;=73050),N(F116)&gt;=N(E116)),F116-E116+1,"n/a"))</f>
        <v/>
      </c>
      <c r="L116" s="21" t="str">
        <f>IF($A116="","",IF(ISNUMBER(K116),K116*N(J116),"n/a"))</f>
        <v/>
      </c>
      <c r="M116" s="17" t="str">
        <f>IF($A116="","",IF(NOT(ISNUMBER(K116)),"Check dates",IF(J116=1,"Done",IF(NOT(AND(ISNUMBER(Dashboard!$B$3),N(Dashboard!$B$3)&gt;=18264,N(Dashboard!$B$3)&lt;=73050)),"Check data",IF(Dashboard!$B$3&gt;F116,"Late",IF(Dashboard!$B$3&gt;=E116,"In progress","Not started"))))))</f>
        <v/>
      </c>
      <c r="N116" s="17" t="str">
        <f>IF($A116="","",IF(G116="","",IF(SUMPRODUCT(--($A$2:$A$300=G116))&lt;&gt;1,"Check ID",IF(OR(NOT(ISNUMBER(K116)),NOT(ISNUMBER(INDEX($K$2:$K$300,SUMPRODUCT(--($A$2:$A$300=G116),ROW($A$2:$A$300))-1)))),"Check dates",IF(INDEX($F$2:$F$300,SUMPRODUCT(--($A$2:$A$300=G116),ROW($A$2:$A$300))-1)&gt;=E116,"Conflict","OK")))))</f>
        <v/>
      </c>
      <c r="O116" s="17" t="str">
        <f>IF(COUNTA($A116:$J116)=0,"",IF($A116="","Check ID",IF(SUMPRODUCT(--($A$2:$A$300=$A116))&gt;1,"Duplicate ID",IF(OR($B116="",SUMPRODUCT(--(Phases!$A$2:$A$50=$B116))=0),"Check phase",IF(OR(NOT(AND(ISNUMBER(H116),N(H116)&gt;=0,N(H116)&lt;=1000000000)),NOT(AND(ISNUMBER(I116),N(I116)&gt;=0,N(I116)&lt;=1000000000)),NOT(AND(ISNUMBER(J116),N(J116)&gt;=0,N(J116)&lt;=1))),"Check inputs","OK")))))</f>
        <v/>
      </c>
    </row>
    <row r="117" ht="28" customHeight="1" spans="1:15" x14ac:dyDescent="0.25">
      <c r="A117" s="12"/>
      <c r="B117" s="12"/>
      <c r="C117" s="13"/>
      <c r="D117" s="13"/>
      <c r="E117" s="18"/>
      <c r="F117" s="18"/>
      <c r="G117" s="12"/>
      <c r="H117" s="14"/>
      <c r="I117" s="14"/>
      <c r="J117" s="19"/>
      <c r="K117" s="20" t="str">
        <f>IF($A117="","",IF(AND(AND(ISNUMBER(E117),N(E117)&gt;=18264,N(E117)&lt;=73050),AND(ISNUMBER(F117),N(F117)&gt;=18264,N(F117)&lt;=73050),N(F117)&gt;=N(E117)),F117-E117+1,"n/a"))</f>
        <v/>
      </c>
      <c r="L117" s="21" t="str">
        <f>IF($A117="","",IF(ISNUMBER(K117),K117*N(J117),"n/a"))</f>
        <v/>
      </c>
      <c r="M117" s="17" t="str">
        <f>IF($A117="","",IF(NOT(ISNUMBER(K117)),"Check dates",IF(J117=1,"Done",IF(NOT(AND(ISNUMBER(Dashboard!$B$3),N(Dashboard!$B$3)&gt;=18264,N(Dashboard!$B$3)&lt;=73050)),"Check data",IF(Dashboard!$B$3&gt;F117,"Late",IF(Dashboard!$B$3&gt;=E117,"In progress","Not started"))))))</f>
        <v/>
      </c>
      <c r="N117" s="17" t="str">
        <f>IF($A117="","",IF(G117="","",IF(SUMPRODUCT(--($A$2:$A$300=G117))&lt;&gt;1,"Check ID",IF(OR(NOT(ISNUMBER(K117)),NOT(ISNUMBER(INDEX($K$2:$K$300,SUMPRODUCT(--($A$2:$A$300=G117),ROW($A$2:$A$300))-1)))),"Check dates",IF(INDEX($F$2:$F$300,SUMPRODUCT(--($A$2:$A$300=G117),ROW($A$2:$A$300))-1)&gt;=E117,"Conflict","OK")))))</f>
        <v/>
      </c>
      <c r="O117" s="17" t="str">
        <f>IF(COUNTA($A117:$J117)=0,"",IF($A117="","Check ID",IF(SUMPRODUCT(--($A$2:$A$300=$A117))&gt;1,"Duplicate ID",IF(OR($B117="",SUMPRODUCT(--(Phases!$A$2:$A$50=$B117))=0),"Check phase",IF(OR(NOT(AND(ISNUMBER(H117),N(H117)&gt;=0,N(H117)&lt;=1000000000)),NOT(AND(ISNUMBER(I117),N(I117)&gt;=0,N(I117)&lt;=1000000000)),NOT(AND(ISNUMBER(J117),N(J117)&gt;=0,N(J117)&lt;=1))),"Check inputs","OK")))))</f>
        <v/>
      </c>
    </row>
    <row r="118" ht="28" customHeight="1" spans="1:15" x14ac:dyDescent="0.25">
      <c r="A118" s="12"/>
      <c r="B118" s="12"/>
      <c r="C118" s="13"/>
      <c r="D118" s="13"/>
      <c r="E118" s="18"/>
      <c r="F118" s="18"/>
      <c r="G118" s="12"/>
      <c r="H118" s="14"/>
      <c r="I118" s="14"/>
      <c r="J118" s="19"/>
      <c r="K118" s="20" t="str">
        <f>IF($A118="","",IF(AND(AND(ISNUMBER(E118),N(E118)&gt;=18264,N(E118)&lt;=73050),AND(ISNUMBER(F118),N(F118)&gt;=18264,N(F118)&lt;=73050),N(F118)&gt;=N(E118)),F118-E118+1,"n/a"))</f>
        <v/>
      </c>
      <c r="L118" s="21" t="str">
        <f>IF($A118="","",IF(ISNUMBER(K118),K118*N(J118),"n/a"))</f>
        <v/>
      </c>
      <c r="M118" s="17" t="str">
        <f>IF($A118="","",IF(NOT(ISNUMBER(K118)),"Check dates",IF(J118=1,"Done",IF(NOT(AND(ISNUMBER(Dashboard!$B$3),N(Dashboard!$B$3)&gt;=18264,N(Dashboard!$B$3)&lt;=73050)),"Check data",IF(Dashboard!$B$3&gt;F118,"Late",IF(Dashboard!$B$3&gt;=E118,"In progress","Not started"))))))</f>
        <v/>
      </c>
      <c r="N118" s="17" t="str">
        <f>IF($A118="","",IF(G118="","",IF(SUMPRODUCT(--($A$2:$A$300=G118))&lt;&gt;1,"Check ID",IF(OR(NOT(ISNUMBER(K118)),NOT(ISNUMBER(INDEX($K$2:$K$300,SUMPRODUCT(--($A$2:$A$300=G118),ROW($A$2:$A$300))-1)))),"Check dates",IF(INDEX($F$2:$F$300,SUMPRODUCT(--($A$2:$A$300=G118),ROW($A$2:$A$300))-1)&gt;=E118,"Conflict","OK")))))</f>
        <v/>
      </c>
      <c r="O118" s="17" t="str">
        <f>IF(COUNTA($A118:$J118)=0,"",IF($A118="","Check ID",IF(SUMPRODUCT(--($A$2:$A$300=$A118))&gt;1,"Duplicate ID",IF(OR($B118="",SUMPRODUCT(--(Phases!$A$2:$A$50=$B118))=0),"Check phase",IF(OR(NOT(AND(ISNUMBER(H118),N(H118)&gt;=0,N(H118)&lt;=1000000000)),NOT(AND(ISNUMBER(I118),N(I118)&gt;=0,N(I118)&lt;=1000000000)),NOT(AND(ISNUMBER(J118),N(J118)&gt;=0,N(J118)&lt;=1))),"Check inputs","OK")))))</f>
        <v/>
      </c>
    </row>
    <row r="119" ht="28" customHeight="1" spans="1:15" x14ac:dyDescent="0.25">
      <c r="A119" s="12"/>
      <c r="B119" s="12"/>
      <c r="C119" s="13"/>
      <c r="D119" s="13"/>
      <c r="E119" s="18"/>
      <c r="F119" s="18"/>
      <c r="G119" s="12"/>
      <c r="H119" s="14"/>
      <c r="I119" s="14"/>
      <c r="J119" s="19"/>
      <c r="K119" s="20" t="str">
        <f>IF($A119="","",IF(AND(AND(ISNUMBER(E119),N(E119)&gt;=18264,N(E119)&lt;=73050),AND(ISNUMBER(F119),N(F119)&gt;=18264,N(F119)&lt;=73050),N(F119)&gt;=N(E119)),F119-E119+1,"n/a"))</f>
        <v/>
      </c>
      <c r="L119" s="21" t="str">
        <f>IF($A119="","",IF(ISNUMBER(K119),K119*N(J119),"n/a"))</f>
        <v/>
      </c>
      <c r="M119" s="17" t="str">
        <f>IF($A119="","",IF(NOT(ISNUMBER(K119)),"Check dates",IF(J119=1,"Done",IF(NOT(AND(ISNUMBER(Dashboard!$B$3),N(Dashboard!$B$3)&gt;=18264,N(Dashboard!$B$3)&lt;=73050)),"Check data",IF(Dashboard!$B$3&gt;F119,"Late",IF(Dashboard!$B$3&gt;=E119,"In progress","Not started"))))))</f>
        <v/>
      </c>
      <c r="N119" s="17" t="str">
        <f>IF($A119="","",IF(G119="","",IF(SUMPRODUCT(--($A$2:$A$300=G119))&lt;&gt;1,"Check ID",IF(OR(NOT(ISNUMBER(K119)),NOT(ISNUMBER(INDEX($K$2:$K$300,SUMPRODUCT(--($A$2:$A$300=G119),ROW($A$2:$A$300))-1)))),"Check dates",IF(INDEX($F$2:$F$300,SUMPRODUCT(--($A$2:$A$300=G119),ROW($A$2:$A$300))-1)&gt;=E119,"Conflict","OK")))))</f>
        <v/>
      </c>
      <c r="O119" s="17" t="str">
        <f>IF(COUNTA($A119:$J119)=0,"",IF($A119="","Check ID",IF(SUMPRODUCT(--($A$2:$A$300=$A119))&gt;1,"Duplicate ID",IF(OR($B119="",SUMPRODUCT(--(Phases!$A$2:$A$50=$B119))=0),"Check phase",IF(OR(NOT(AND(ISNUMBER(H119),N(H119)&gt;=0,N(H119)&lt;=1000000000)),NOT(AND(ISNUMBER(I119),N(I119)&gt;=0,N(I119)&lt;=1000000000)),NOT(AND(ISNUMBER(J119),N(J119)&gt;=0,N(J119)&lt;=1))),"Check inputs","OK")))))</f>
        <v/>
      </c>
    </row>
    <row r="120" ht="28" customHeight="1" spans="1:15" x14ac:dyDescent="0.25">
      <c r="A120" s="12"/>
      <c r="B120" s="12"/>
      <c r="C120" s="13"/>
      <c r="D120" s="13"/>
      <c r="E120" s="18"/>
      <c r="F120" s="18"/>
      <c r="G120" s="12"/>
      <c r="H120" s="14"/>
      <c r="I120" s="14"/>
      <c r="J120" s="19"/>
      <c r="K120" s="20" t="str">
        <f>IF($A120="","",IF(AND(AND(ISNUMBER(E120),N(E120)&gt;=18264,N(E120)&lt;=73050),AND(ISNUMBER(F120),N(F120)&gt;=18264,N(F120)&lt;=73050),N(F120)&gt;=N(E120)),F120-E120+1,"n/a"))</f>
        <v/>
      </c>
      <c r="L120" s="21" t="str">
        <f>IF($A120="","",IF(ISNUMBER(K120),K120*N(J120),"n/a"))</f>
        <v/>
      </c>
      <c r="M120" s="17" t="str">
        <f>IF($A120="","",IF(NOT(ISNUMBER(K120)),"Check dates",IF(J120=1,"Done",IF(NOT(AND(ISNUMBER(Dashboard!$B$3),N(Dashboard!$B$3)&gt;=18264,N(Dashboard!$B$3)&lt;=73050)),"Check data",IF(Dashboard!$B$3&gt;F120,"Late",IF(Dashboard!$B$3&gt;=E120,"In progress","Not started"))))))</f>
        <v/>
      </c>
      <c r="N120" s="17" t="str">
        <f>IF($A120="","",IF(G120="","",IF(SUMPRODUCT(--($A$2:$A$300=G120))&lt;&gt;1,"Check ID",IF(OR(NOT(ISNUMBER(K120)),NOT(ISNUMBER(INDEX($K$2:$K$300,SUMPRODUCT(--($A$2:$A$300=G120),ROW($A$2:$A$300))-1)))),"Check dates",IF(INDEX($F$2:$F$300,SUMPRODUCT(--($A$2:$A$300=G120),ROW($A$2:$A$300))-1)&gt;=E120,"Conflict","OK")))))</f>
        <v/>
      </c>
      <c r="O120" s="17" t="str">
        <f>IF(COUNTA($A120:$J120)=0,"",IF($A120="","Check ID",IF(SUMPRODUCT(--($A$2:$A$300=$A120))&gt;1,"Duplicate ID",IF(OR($B120="",SUMPRODUCT(--(Phases!$A$2:$A$50=$B120))=0),"Check phase",IF(OR(NOT(AND(ISNUMBER(H120),N(H120)&gt;=0,N(H120)&lt;=1000000000)),NOT(AND(ISNUMBER(I120),N(I120)&gt;=0,N(I120)&lt;=1000000000)),NOT(AND(ISNUMBER(J120),N(J120)&gt;=0,N(J120)&lt;=1))),"Check inputs","OK")))))</f>
        <v/>
      </c>
    </row>
    <row r="121" ht="28" customHeight="1" spans="1:15" x14ac:dyDescent="0.25">
      <c r="A121" s="12"/>
      <c r="B121" s="12"/>
      <c r="C121" s="13"/>
      <c r="D121" s="13"/>
      <c r="E121" s="18"/>
      <c r="F121" s="18"/>
      <c r="G121" s="12"/>
      <c r="H121" s="14"/>
      <c r="I121" s="14"/>
      <c r="J121" s="19"/>
      <c r="K121" s="20" t="str">
        <f>IF($A121="","",IF(AND(AND(ISNUMBER(E121),N(E121)&gt;=18264,N(E121)&lt;=73050),AND(ISNUMBER(F121),N(F121)&gt;=18264,N(F121)&lt;=73050),N(F121)&gt;=N(E121)),F121-E121+1,"n/a"))</f>
        <v/>
      </c>
      <c r="L121" s="21" t="str">
        <f>IF($A121="","",IF(ISNUMBER(K121),K121*N(J121),"n/a"))</f>
        <v/>
      </c>
      <c r="M121" s="17" t="str">
        <f>IF($A121="","",IF(NOT(ISNUMBER(K121)),"Check dates",IF(J121=1,"Done",IF(NOT(AND(ISNUMBER(Dashboard!$B$3),N(Dashboard!$B$3)&gt;=18264,N(Dashboard!$B$3)&lt;=73050)),"Check data",IF(Dashboard!$B$3&gt;F121,"Late",IF(Dashboard!$B$3&gt;=E121,"In progress","Not started"))))))</f>
        <v/>
      </c>
      <c r="N121" s="17" t="str">
        <f>IF($A121="","",IF(G121="","",IF(SUMPRODUCT(--($A$2:$A$300=G121))&lt;&gt;1,"Check ID",IF(OR(NOT(ISNUMBER(K121)),NOT(ISNUMBER(INDEX($K$2:$K$300,SUMPRODUCT(--($A$2:$A$300=G121),ROW($A$2:$A$300))-1)))),"Check dates",IF(INDEX($F$2:$F$300,SUMPRODUCT(--($A$2:$A$300=G121),ROW($A$2:$A$300))-1)&gt;=E121,"Conflict","OK")))))</f>
        <v/>
      </c>
      <c r="O121" s="17" t="str">
        <f>IF(COUNTA($A121:$J121)=0,"",IF($A121="","Check ID",IF(SUMPRODUCT(--($A$2:$A$300=$A121))&gt;1,"Duplicate ID",IF(OR($B121="",SUMPRODUCT(--(Phases!$A$2:$A$50=$B121))=0),"Check phase",IF(OR(NOT(AND(ISNUMBER(H121),N(H121)&gt;=0,N(H121)&lt;=1000000000)),NOT(AND(ISNUMBER(I121),N(I121)&gt;=0,N(I121)&lt;=1000000000)),NOT(AND(ISNUMBER(J121),N(J121)&gt;=0,N(J121)&lt;=1))),"Check inputs","OK")))))</f>
        <v/>
      </c>
    </row>
    <row r="122" ht="28" customHeight="1" spans="1:15" x14ac:dyDescent="0.25">
      <c r="A122" s="12"/>
      <c r="B122" s="12"/>
      <c r="C122" s="13"/>
      <c r="D122" s="13"/>
      <c r="E122" s="18"/>
      <c r="F122" s="18"/>
      <c r="G122" s="12"/>
      <c r="H122" s="14"/>
      <c r="I122" s="14"/>
      <c r="J122" s="19"/>
      <c r="K122" s="20" t="str">
        <f>IF($A122="","",IF(AND(AND(ISNUMBER(E122),N(E122)&gt;=18264,N(E122)&lt;=73050),AND(ISNUMBER(F122),N(F122)&gt;=18264,N(F122)&lt;=73050),N(F122)&gt;=N(E122)),F122-E122+1,"n/a"))</f>
        <v/>
      </c>
      <c r="L122" s="21" t="str">
        <f>IF($A122="","",IF(ISNUMBER(K122),K122*N(J122),"n/a"))</f>
        <v/>
      </c>
      <c r="M122" s="17" t="str">
        <f>IF($A122="","",IF(NOT(ISNUMBER(K122)),"Check dates",IF(J122=1,"Done",IF(NOT(AND(ISNUMBER(Dashboard!$B$3),N(Dashboard!$B$3)&gt;=18264,N(Dashboard!$B$3)&lt;=73050)),"Check data",IF(Dashboard!$B$3&gt;F122,"Late",IF(Dashboard!$B$3&gt;=E122,"In progress","Not started"))))))</f>
        <v/>
      </c>
      <c r="N122" s="17" t="str">
        <f>IF($A122="","",IF(G122="","",IF(SUMPRODUCT(--($A$2:$A$300=G122))&lt;&gt;1,"Check ID",IF(OR(NOT(ISNUMBER(K122)),NOT(ISNUMBER(INDEX($K$2:$K$300,SUMPRODUCT(--($A$2:$A$300=G122),ROW($A$2:$A$300))-1)))),"Check dates",IF(INDEX($F$2:$F$300,SUMPRODUCT(--($A$2:$A$300=G122),ROW($A$2:$A$300))-1)&gt;=E122,"Conflict","OK")))))</f>
        <v/>
      </c>
      <c r="O122" s="17" t="str">
        <f>IF(COUNTA($A122:$J122)=0,"",IF($A122="","Check ID",IF(SUMPRODUCT(--($A$2:$A$300=$A122))&gt;1,"Duplicate ID",IF(OR($B122="",SUMPRODUCT(--(Phases!$A$2:$A$50=$B122))=0),"Check phase",IF(OR(NOT(AND(ISNUMBER(H122),N(H122)&gt;=0,N(H122)&lt;=1000000000)),NOT(AND(ISNUMBER(I122),N(I122)&gt;=0,N(I122)&lt;=1000000000)),NOT(AND(ISNUMBER(J122),N(J122)&gt;=0,N(J122)&lt;=1))),"Check inputs","OK")))))</f>
        <v/>
      </c>
    </row>
    <row r="123" ht="28" customHeight="1" spans="1:15" x14ac:dyDescent="0.25">
      <c r="A123" s="12"/>
      <c r="B123" s="12"/>
      <c r="C123" s="13"/>
      <c r="D123" s="13"/>
      <c r="E123" s="18"/>
      <c r="F123" s="18"/>
      <c r="G123" s="12"/>
      <c r="H123" s="14"/>
      <c r="I123" s="14"/>
      <c r="J123" s="19"/>
      <c r="K123" s="20" t="str">
        <f>IF($A123="","",IF(AND(AND(ISNUMBER(E123),N(E123)&gt;=18264,N(E123)&lt;=73050),AND(ISNUMBER(F123),N(F123)&gt;=18264,N(F123)&lt;=73050),N(F123)&gt;=N(E123)),F123-E123+1,"n/a"))</f>
        <v/>
      </c>
      <c r="L123" s="21" t="str">
        <f>IF($A123="","",IF(ISNUMBER(K123),K123*N(J123),"n/a"))</f>
        <v/>
      </c>
      <c r="M123" s="17" t="str">
        <f>IF($A123="","",IF(NOT(ISNUMBER(K123)),"Check dates",IF(J123=1,"Done",IF(NOT(AND(ISNUMBER(Dashboard!$B$3),N(Dashboard!$B$3)&gt;=18264,N(Dashboard!$B$3)&lt;=73050)),"Check data",IF(Dashboard!$B$3&gt;F123,"Late",IF(Dashboard!$B$3&gt;=E123,"In progress","Not started"))))))</f>
        <v/>
      </c>
      <c r="N123" s="17" t="str">
        <f>IF($A123="","",IF(G123="","",IF(SUMPRODUCT(--($A$2:$A$300=G123))&lt;&gt;1,"Check ID",IF(OR(NOT(ISNUMBER(K123)),NOT(ISNUMBER(INDEX($K$2:$K$300,SUMPRODUCT(--($A$2:$A$300=G123),ROW($A$2:$A$300))-1)))),"Check dates",IF(INDEX($F$2:$F$300,SUMPRODUCT(--($A$2:$A$300=G123),ROW($A$2:$A$300))-1)&gt;=E123,"Conflict","OK")))))</f>
        <v/>
      </c>
      <c r="O123" s="17" t="str">
        <f>IF(COUNTA($A123:$J123)=0,"",IF($A123="","Check ID",IF(SUMPRODUCT(--($A$2:$A$300=$A123))&gt;1,"Duplicate ID",IF(OR($B123="",SUMPRODUCT(--(Phases!$A$2:$A$50=$B123))=0),"Check phase",IF(OR(NOT(AND(ISNUMBER(H123),N(H123)&gt;=0,N(H123)&lt;=1000000000)),NOT(AND(ISNUMBER(I123),N(I123)&gt;=0,N(I123)&lt;=1000000000)),NOT(AND(ISNUMBER(J123),N(J123)&gt;=0,N(J123)&lt;=1))),"Check inputs","OK")))))</f>
        <v/>
      </c>
    </row>
    <row r="124" ht="28" customHeight="1" spans="1:15" x14ac:dyDescent="0.25">
      <c r="A124" s="12"/>
      <c r="B124" s="12"/>
      <c r="C124" s="13"/>
      <c r="D124" s="13"/>
      <c r="E124" s="18"/>
      <c r="F124" s="18"/>
      <c r="G124" s="12"/>
      <c r="H124" s="14"/>
      <c r="I124" s="14"/>
      <c r="J124" s="19"/>
      <c r="K124" s="20" t="str">
        <f>IF($A124="","",IF(AND(AND(ISNUMBER(E124),N(E124)&gt;=18264,N(E124)&lt;=73050),AND(ISNUMBER(F124),N(F124)&gt;=18264,N(F124)&lt;=73050),N(F124)&gt;=N(E124)),F124-E124+1,"n/a"))</f>
        <v/>
      </c>
      <c r="L124" s="21" t="str">
        <f>IF($A124="","",IF(ISNUMBER(K124),K124*N(J124),"n/a"))</f>
        <v/>
      </c>
      <c r="M124" s="17" t="str">
        <f>IF($A124="","",IF(NOT(ISNUMBER(K124)),"Check dates",IF(J124=1,"Done",IF(NOT(AND(ISNUMBER(Dashboard!$B$3),N(Dashboard!$B$3)&gt;=18264,N(Dashboard!$B$3)&lt;=73050)),"Check data",IF(Dashboard!$B$3&gt;F124,"Late",IF(Dashboard!$B$3&gt;=E124,"In progress","Not started"))))))</f>
        <v/>
      </c>
      <c r="N124" s="17" t="str">
        <f>IF($A124="","",IF(G124="","",IF(SUMPRODUCT(--($A$2:$A$300=G124))&lt;&gt;1,"Check ID",IF(OR(NOT(ISNUMBER(K124)),NOT(ISNUMBER(INDEX($K$2:$K$300,SUMPRODUCT(--($A$2:$A$300=G124),ROW($A$2:$A$300))-1)))),"Check dates",IF(INDEX($F$2:$F$300,SUMPRODUCT(--($A$2:$A$300=G124),ROW($A$2:$A$300))-1)&gt;=E124,"Conflict","OK")))))</f>
        <v/>
      </c>
      <c r="O124" s="17" t="str">
        <f>IF(COUNTA($A124:$J124)=0,"",IF($A124="","Check ID",IF(SUMPRODUCT(--($A$2:$A$300=$A124))&gt;1,"Duplicate ID",IF(OR($B124="",SUMPRODUCT(--(Phases!$A$2:$A$50=$B124))=0),"Check phase",IF(OR(NOT(AND(ISNUMBER(H124),N(H124)&gt;=0,N(H124)&lt;=1000000000)),NOT(AND(ISNUMBER(I124),N(I124)&gt;=0,N(I124)&lt;=1000000000)),NOT(AND(ISNUMBER(J124),N(J124)&gt;=0,N(J124)&lt;=1))),"Check inputs","OK")))))</f>
        <v/>
      </c>
    </row>
    <row r="125" ht="28" customHeight="1" spans="1:15" x14ac:dyDescent="0.25">
      <c r="A125" s="12"/>
      <c r="B125" s="12"/>
      <c r="C125" s="13"/>
      <c r="D125" s="13"/>
      <c r="E125" s="18"/>
      <c r="F125" s="18"/>
      <c r="G125" s="12"/>
      <c r="H125" s="14"/>
      <c r="I125" s="14"/>
      <c r="J125" s="19"/>
      <c r="K125" s="20" t="str">
        <f>IF($A125="","",IF(AND(AND(ISNUMBER(E125),N(E125)&gt;=18264,N(E125)&lt;=73050),AND(ISNUMBER(F125),N(F125)&gt;=18264,N(F125)&lt;=73050),N(F125)&gt;=N(E125)),F125-E125+1,"n/a"))</f>
        <v/>
      </c>
      <c r="L125" s="21" t="str">
        <f>IF($A125="","",IF(ISNUMBER(K125),K125*N(J125),"n/a"))</f>
        <v/>
      </c>
      <c r="M125" s="17" t="str">
        <f>IF($A125="","",IF(NOT(ISNUMBER(K125)),"Check dates",IF(J125=1,"Done",IF(NOT(AND(ISNUMBER(Dashboard!$B$3),N(Dashboard!$B$3)&gt;=18264,N(Dashboard!$B$3)&lt;=73050)),"Check data",IF(Dashboard!$B$3&gt;F125,"Late",IF(Dashboard!$B$3&gt;=E125,"In progress","Not started"))))))</f>
        <v/>
      </c>
      <c r="N125" s="17" t="str">
        <f>IF($A125="","",IF(G125="","",IF(SUMPRODUCT(--($A$2:$A$300=G125))&lt;&gt;1,"Check ID",IF(OR(NOT(ISNUMBER(K125)),NOT(ISNUMBER(INDEX($K$2:$K$300,SUMPRODUCT(--($A$2:$A$300=G125),ROW($A$2:$A$300))-1)))),"Check dates",IF(INDEX($F$2:$F$300,SUMPRODUCT(--($A$2:$A$300=G125),ROW($A$2:$A$300))-1)&gt;=E125,"Conflict","OK")))))</f>
        <v/>
      </c>
      <c r="O125" s="17" t="str">
        <f>IF(COUNTA($A125:$J125)=0,"",IF($A125="","Check ID",IF(SUMPRODUCT(--($A$2:$A$300=$A125))&gt;1,"Duplicate ID",IF(OR($B125="",SUMPRODUCT(--(Phases!$A$2:$A$50=$B125))=0),"Check phase",IF(OR(NOT(AND(ISNUMBER(H125),N(H125)&gt;=0,N(H125)&lt;=1000000000)),NOT(AND(ISNUMBER(I125),N(I125)&gt;=0,N(I125)&lt;=1000000000)),NOT(AND(ISNUMBER(J125),N(J125)&gt;=0,N(J125)&lt;=1))),"Check inputs","OK")))))</f>
        <v/>
      </c>
    </row>
    <row r="126" ht="28" customHeight="1" spans="1:15" x14ac:dyDescent="0.25">
      <c r="A126" s="12"/>
      <c r="B126" s="12"/>
      <c r="C126" s="13"/>
      <c r="D126" s="13"/>
      <c r="E126" s="18"/>
      <c r="F126" s="18"/>
      <c r="G126" s="12"/>
      <c r="H126" s="14"/>
      <c r="I126" s="14"/>
      <c r="J126" s="19"/>
      <c r="K126" s="20" t="str">
        <f>IF($A126="","",IF(AND(AND(ISNUMBER(E126),N(E126)&gt;=18264,N(E126)&lt;=73050),AND(ISNUMBER(F126),N(F126)&gt;=18264,N(F126)&lt;=73050),N(F126)&gt;=N(E126)),F126-E126+1,"n/a"))</f>
        <v/>
      </c>
      <c r="L126" s="21" t="str">
        <f>IF($A126="","",IF(ISNUMBER(K126),K126*N(J126),"n/a"))</f>
        <v/>
      </c>
      <c r="M126" s="17" t="str">
        <f>IF($A126="","",IF(NOT(ISNUMBER(K126)),"Check dates",IF(J126=1,"Done",IF(NOT(AND(ISNUMBER(Dashboard!$B$3),N(Dashboard!$B$3)&gt;=18264,N(Dashboard!$B$3)&lt;=73050)),"Check data",IF(Dashboard!$B$3&gt;F126,"Late",IF(Dashboard!$B$3&gt;=E126,"In progress","Not started"))))))</f>
        <v/>
      </c>
      <c r="N126" s="17" t="str">
        <f>IF($A126="","",IF(G126="","",IF(SUMPRODUCT(--($A$2:$A$300=G126))&lt;&gt;1,"Check ID",IF(OR(NOT(ISNUMBER(K126)),NOT(ISNUMBER(INDEX($K$2:$K$300,SUMPRODUCT(--($A$2:$A$300=G126),ROW($A$2:$A$300))-1)))),"Check dates",IF(INDEX($F$2:$F$300,SUMPRODUCT(--($A$2:$A$300=G126),ROW($A$2:$A$300))-1)&gt;=E126,"Conflict","OK")))))</f>
        <v/>
      </c>
      <c r="O126" s="17" t="str">
        <f>IF(COUNTA($A126:$J126)=0,"",IF($A126="","Check ID",IF(SUMPRODUCT(--($A$2:$A$300=$A126))&gt;1,"Duplicate ID",IF(OR($B126="",SUMPRODUCT(--(Phases!$A$2:$A$50=$B126))=0),"Check phase",IF(OR(NOT(AND(ISNUMBER(H126),N(H126)&gt;=0,N(H126)&lt;=1000000000)),NOT(AND(ISNUMBER(I126),N(I126)&gt;=0,N(I126)&lt;=1000000000)),NOT(AND(ISNUMBER(J126),N(J126)&gt;=0,N(J126)&lt;=1))),"Check inputs","OK")))))</f>
        <v/>
      </c>
    </row>
    <row r="127" ht="28" customHeight="1" spans="1:15" x14ac:dyDescent="0.25">
      <c r="A127" s="12"/>
      <c r="B127" s="12"/>
      <c r="C127" s="13"/>
      <c r="D127" s="13"/>
      <c r="E127" s="18"/>
      <c r="F127" s="18"/>
      <c r="G127" s="12"/>
      <c r="H127" s="14"/>
      <c r="I127" s="14"/>
      <c r="J127" s="19"/>
      <c r="K127" s="20" t="str">
        <f>IF($A127="","",IF(AND(AND(ISNUMBER(E127),N(E127)&gt;=18264,N(E127)&lt;=73050),AND(ISNUMBER(F127),N(F127)&gt;=18264,N(F127)&lt;=73050),N(F127)&gt;=N(E127)),F127-E127+1,"n/a"))</f>
        <v/>
      </c>
      <c r="L127" s="21" t="str">
        <f>IF($A127="","",IF(ISNUMBER(K127),K127*N(J127),"n/a"))</f>
        <v/>
      </c>
      <c r="M127" s="17" t="str">
        <f>IF($A127="","",IF(NOT(ISNUMBER(K127)),"Check dates",IF(J127=1,"Done",IF(NOT(AND(ISNUMBER(Dashboard!$B$3),N(Dashboard!$B$3)&gt;=18264,N(Dashboard!$B$3)&lt;=73050)),"Check data",IF(Dashboard!$B$3&gt;F127,"Late",IF(Dashboard!$B$3&gt;=E127,"In progress","Not started"))))))</f>
        <v/>
      </c>
      <c r="N127" s="17" t="str">
        <f>IF($A127="","",IF(G127="","",IF(SUMPRODUCT(--($A$2:$A$300=G127))&lt;&gt;1,"Check ID",IF(OR(NOT(ISNUMBER(K127)),NOT(ISNUMBER(INDEX($K$2:$K$300,SUMPRODUCT(--($A$2:$A$300=G127),ROW($A$2:$A$300))-1)))),"Check dates",IF(INDEX($F$2:$F$300,SUMPRODUCT(--($A$2:$A$300=G127),ROW($A$2:$A$300))-1)&gt;=E127,"Conflict","OK")))))</f>
        <v/>
      </c>
      <c r="O127" s="17" t="str">
        <f>IF(COUNTA($A127:$J127)=0,"",IF($A127="","Check ID",IF(SUMPRODUCT(--($A$2:$A$300=$A127))&gt;1,"Duplicate ID",IF(OR($B127="",SUMPRODUCT(--(Phases!$A$2:$A$50=$B127))=0),"Check phase",IF(OR(NOT(AND(ISNUMBER(H127),N(H127)&gt;=0,N(H127)&lt;=1000000000)),NOT(AND(ISNUMBER(I127),N(I127)&gt;=0,N(I127)&lt;=1000000000)),NOT(AND(ISNUMBER(J127),N(J127)&gt;=0,N(J127)&lt;=1))),"Check inputs","OK")))))</f>
        <v/>
      </c>
    </row>
    <row r="128" ht="28" customHeight="1" spans="1:15" x14ac:dyDescent="0.25">
      <c r="A128" s="12"/>
      <c r="B128" s="12"/>
      <c r="C128" s="13"/>
      <c r="D128" s="13"/>
      <c r="E128" s="18"/>
      <c r="F128" s="18"/>
      <c r="G128" s="12"/>
      <c r="H128" s="14"/>
      <c r="I128" s="14"/>
      <c r="J128" s="19"/>
      <c r="K128" s="20" t="str">
        <f>IF($A128="","",IF(AND(AND(ISNUMBER(E128),N(E128)&gt;=18264,N(E128)&lt;=73050),AND(ISNUMBER(F128),N(F128)&gt;=18264,N(F128)&lt;=73050),N(F128)&gt;=N(E128)),F128-E128+1,"n/a"))</f>
        <v/>
      </c>
      <c r="L128" s="21" t="str">
        <f>IF($A128="","",IF(ISNUMBER(K128),K128*N(J128),"n/a"))</f>
        <v/>
      </c>
      <c r="M128" s="17" t="str">
        <f>IF($A128="","",IF(NOT(ISNUMBER(K128)),"Check dates",IF(J128=1,"Done",IF(NOT(AND(ISNUMBER(Dashboard!$B$3),N(Dashboard!$B$3)&gt;=18264,N(Dashboard!$B$3)&lt;=73050)),"Check data",IF(Dashboard!$B$3&gt;F128,"Late",IF(Dashboard!$B$3&gt;=E128,"In progress","Not started"))))))</f>
        <v/>
      </c>
      <c r="N128" s="17" t="str">
        <f>IF($A128="","",IF(G128="","",IF(SUMPRODUCT(--($A$2:$A$300=G128))&lt;&gt;1,"Check ID",IF(OR(NOT(ISNUMBER(K128)),NOT(ISNUMBER(INDEX($K$2:$K$300,SUMPRODUCT(--($A$2:$A$300=G128),ROW($A$2:$A$300))-1)))),"Check dates",IF(INDEX($F$2:$F$300,SUMPRODUCT(--($A$2:$A$300=G128),ROW($A$2:$A$300))-1)&gt;=E128,"Conflict","OK")))))</f>
        <v/>
      </c>
      <c r="O128" s="17" t="str">
        <f>IF(COUNTA($A128:$J128)=0,"",IF($A128="","Check ID",IF(SUMPRODUCT(--($A$2:$A$300=$A128))&gt;1,"Duplicate ID",IF(OR($B128="",SUMPRODUCT(--(Phases!$A$2:$A$50=$B128))=0),"Check phase",IF(OR(NOT(AND(ISNUMBER(H128),N(H128)&gt;=0,N(H128)&lt;=1000000000)),NOT(AND(ISNUMBER(I128),N(I128)&gt;=0,N(I128)&lt;=1000000000)),NOT(AND(ISNUMBER(J128),N(J128)&gt;=0,N(J128)&lt;=1))),"Check inputs","OK")))))</f>
        <v/>
      </c>
    </row>
    <row r="129" ht="28" customHeight="1" spans="1:15" x14ac:dyDescent="0.25">
      <c r="A129" s="12"/>
      <c r="B129" s="12"/>
      <c r="C129" s="13"/>
      <c r="D129" s="13"/>
      <c r="E129" s="18"/>
      <c r="F129" s="18"/>
      <c r="G129" s="12"/>
      <c r="H129" s="14"/>
      <c r="I129" s="14"/>
      <c r="J129" s="19"/>
      <c r="K129" s="20" t="str">
        <f>IF($A129="","",IF(AND(AND(ISNUMBER(E129),N(E129)&gt;=18264,N(E129)&lt;=73050),AND(ISNUMBER(F129),N(F129)&gt;=18264,N(F129)&lt;=73050),N(F129)&gt;=N(E129)),F129-E129+1,"n/a"))</f>
        <v/>
      </c>
      <c r="L129" s="21" t="str">
        <f>IF($A129="","",IF(ISNUMBER(K129),K129*N(J129),"n/a"))</f>
        <v/>
      </c>
      <c r="M129" s="17" t="str">
        <f>IF($A129="","",IF(NOT(ISNUMBER(K129)),"Check dates",IF(J129=1,"Done",IF(NOT(AND(ISNUMBER(Dashboard!$B$3),N(Dashboard!$B$3)&gt;=18264,N(Dashboard!$B$3)&lt;=73050)),"Check data",IF(Dashboard!$B$3&gt;F129,"Late",IF(Dashboard!$B$3&gt;=E129,"In progress","Not started"))))))</f>
        <v/>
      </c>
      <c r="N129" s="17" t="str">
        <f>IF($A129="","",IF(G129="","",IF(SUMPRODUCT(--($A$2:$A$300=G129))&lt;&gt;1,"Check ID",IF(OR(NOT(ISNUMBER(K129)),NOT(ISNUMBER(INDEX($K$2:$K$300,SUMPRODUCT(--($A$2:$A$300=G129),ROW($A$2:$A$300))-1)))),"Check dates",IF(INDEX($F$2:$F$300,SUMPRODUCT(--($A$2:$A$300=G129),ROW($A$2:$A$300))-1)&gt;=E129,"Conflict","OK")))))</f>
        <v/>
      </c>
      <c r="O129" s="17" t="str">
        <f>IF(COUNTA($A129:$J129)=0,"",IF($A129="","Check ID",IF(SUMPRODUCT(--($A$2:$A$300=$A129))&gt;1,"Duplicate ID",IF(OR($B129="",SUMPRODUCT(--(Phases!$A$2:$A$50=$B129))=0),"Check phase",IF(OR(NOT(AND(ISNUMBER(H129),N(H129)&gt;=0,N(H129)&lt;=1000000000)),NOT(AND(ISNUMBER(I129),N(I129)&gt;=0,N(I129)&lt;=1000000000)),NOT(AND(ISNUMBER(J129),N(J129)&gt;=0,N(J129)&lt;=1))),"Check inputs","OK")))))</f>
        <v/>
      </c>
    </row>
    <row r="130" ht="28" customHeight="1" spans="1:15" x14ac:dyDescent="0.25">
      <c r="A130" s="12"/>
      <c r="B130" s="12"/>
      <c r="C130" s="13"/>
      <c r="D130" s="13"/>
      <c r="E130" s="18"/>
      <c r="F130" s="18"/>
      <c r="G130" s="12"/>
      <c r="H130" s="14"/>
      <c r="I130" s="14"/>
      <c r="J130" s="19"/>
      <c r="K130" s="20" t="str">
        <f>IF($A130="","",IF(AND(AND(ISNUMBER(E130),N(E130)&gt;=18264,N(E130)&lt;=73050),AND(ISNUMBER(F130),N(F130)&gt;=18264,N(F130)&lt;=73050),N(F130)&gt;=N(E130)),F130-E130+1,"n/a"))</f>
        <v/>
      </c>
      <c r="L130" s="21" t="str">
        <f>IF($A130="","",IF(ISNUMBER(K130),K130*N(J130),"n/a"))</f>
        <v/>
      </c>
      <c r="M130" s="17" t="str">
        <f>IF($A130="","",IF(NOT(ISNUMBER(K130)),"Check dates",IF(J130=1,"Done",IF(NOT(AND(ISNUMBER(Dashboard!$B$3),N(Dashboard!$B$3)&gt;=18264,N(Dashboard!$B$3)&lt;=73050)),"Check data",IF(Dashboard!$B$3&gt;F130,"Late",IF(Dashboard!$B$3&gt;=E130,"In progress","Not started"))))))</f>
        <v/>
      </c>
      <c r="N130" s="17" t="str">
        <f>IF($A130="","",IF(G130="","",IF(SUMPRODUCT(--($A$2:$A$300=G130))&lt;&gt;1,"Check ID",IF(OR(NOT(ISNUMBER(K130)),NOT(ISNUMBER(INDEX($K$2:$K$300,SUMPRODUCT(--($A$2:$A$300=G130),ROW($A$2:$A$300))-1)))),"Check dates",IF(INDEX($F$2:$F$300,SUMPRODUCT(--($A$2:$A$300=G130),ROW($A$2:$A$300))-1)&gt;=E130,"Conflict","OK")))))</f>
        <v/>
      </c>
      <c r="O130" s="17" t="str">
        <f>IF(COUNTA($A130:$J130)=0,"",IF($A130="","Check ID",IF(SUMPRODUCT(--($A$2:$A$300=$A130))&gt;1,"Duplicate ID",IF(OR($B130="",SUMPRODUCT(--(Phases!$A$2:$A$50=$B130))=0),"Check phase",IF(OR(NOT(AND(ISNUMBER(H130),N(H130)&gt;=0,N(H130)&lt;=1000000000)),NOT(AND(ISNUMBER(I130),N(I130)&gt;=0,N(I130)&lt;=1000000000)),NOT(AND(ISNUMBER(J130),N(J130)&gt;=0,N(J130)&lt;=1))),"Check inputs","OK")))))</f>
        <v/>
      </c>
    </row>
    <row r="131" ht="28" customHeight="1" spans="1:15" x14ac:dyDescent="0.25">
      <c r="A131" s="12"/>
      <c r="B131" s="12"/>
      <c r="C131" s="13"/>
      <c r="D131" s="13"/>
      <c r="E131" s="18"/>
      <c r="F131" s="18"/>
      <c r="G131" s="12"/>
      <c r="H131" s="14"/>
      <c r="I131" s="14"/>
      <c r="J131" s="19"/>
      <c r="K131" s="20" t="str">
        <f>IF($A131="","",IF(AND(AND(ISNUMBER(E131),N(E131)&gt;=18264,N(E131)&lt;=73050),AND(ISNUMBER(F131),N(F131)&gt;=18264,N(F131)&lt;=73050),N(F131)&gt;=N(E131)),F131-E131+1,"n/a"))</f>
        <v/>
      </c>
      <c r="L131" s="21" t="str">
        <f>IF($A131="","",IF(ISNUMBER(K131),K131*N(J131),"n/a"))</f>
        <v/>
      </c>
      <c r="M131" s="17" t="str">
        <f>IF($A131="","",IF(NOT(ISNUMBER(K131)),"Check dates",IF(J131=1,"Done",IF(NOT(AND(ISNUMBER(Dashboard!$B$3),N(Dashboard!$B$3)&gt;=18264,N(Dashboard!$B$3)&lt;=73050)),"Check data",IF(Dashboard!$B$3&gt;F131,"Late",IF(Dashboard!$B$3&gt;=E131,"In progress","Not started"))))))</f>
        <v/>
      </c>
      <c r="N131" s="17" t="str">
        <f>IF($A131="","",IF(G131="","",IF(SUMPRODUCT(--($A$2:$A$300=G131))&lt;&gt;1,"Check ID",IF(OR(NOT(ISNUMBER(K131)),NOT(ISNUMBER(INDEX($K$2:$K$300,SUMPRODUCT(--($A$2:$A$300=G131),ROW($A$2:$A$300))-1)))),"Check dates",IF(INDEX($F$2:$F$300,SUMPRODUCT(--($A$2:$A$300=G131),ROW($A$2:$A$300))-1)&gt;=E131,"Conflict","OK")))))</f>
        <v/>
      </c>
      <c r="O131" s="17" t="str">
        <f>IF(COUNTA($A131:$J131)=0,"",IF($A131="","Check ID",IF(SUMPRODUCT(--($A$2:$A$300=$A131))&gt;1,"Duplicate ID",IF(OR($B131="",SUMPRODUCT(--(Phases!$A$2:$A$50=$B131))=0),"Check phase",IF(OR(NOT(AND(ISNUMBER(H131),N(H131)&gt;=0,N(H131)&lt;=1000000000)),NOT(AND(ISNUMBER(I131),N(I131)&gt;=0,N(I131)&lt;=1000000000)),NOT(AND(ISNUMBER(J131),N(J131)&gt;=0,N(J131)&lt;=1))),"Check inputs","OK")))))</f>
        <v/>
      </c>
    </row>
    <row r="132" ht="28" customHeight="1" spans="1:15" x14ac:dyDescent="0.25">
      <c r="A132" s="12"/>
      <c r="B132" s="12"/>
      <c r="C132" s="13"/>
      <c r="D132" s="13"/>
      <c r="E132" s="18"/>
      <c r="F132" s="18"/>
      <c r="G132" s="12"/>
      <c r="H132" s="14"/>
      <c r="I132" s="14"/>
      <c r="J132" s="19"/>
      <c r="K132" s="20" t="str">
        <f>IF($A132="","",IF(AND(AND(ISNUMBER(E132),N(E132)&gt;=18264,N(E132)&lt;=73050),AND(ISNUMBER(F132),N(F132)&gt;=18264,N(F132)&lt;=73050),N(F132)&gt;=N(E132)),F132-E132+1,"n/a"))</f>
        <v/>
      </c>
      <c r="L132" s="21" t="str">
        <f>IF($A132="","",IF(ISNUMBER(K132),K132*N(J132),"n/a"))</f>
        <v/>
      </c>
      <c r="M132" s="17" t="str">
        <f>IF($A132="","",IF(NOT(ISNUMBER(K132)),"Check dates",IF(J132=1,"Done",IF(NOT(AND(ISNUMBER(Dashboard!$B$3),N(Dashboard!$B$3)&gt;=18264,N(Dashboard!$B$3)&lt;=73050)),"Check data",IF(Dashboard!$B$3&gt;F132,"Late",IF(Dashboard!$B$3&gt;=E132,"In progress","Not started"))))))</f>
        <v/>
      </c>
      <c r="N132" s="17" t="str">
        <f>IF($A132="","",IF(G132="","",IF(SUMPRODUCT(--($A$2:$A$300=G132))&lt;&gt;1,"Check ID",IF(OR(NOT(ISNUMBER(K132)),NOT(ISNUMBER(INDEX($K$2:$K$300,SUMPRODUCT(--($A$2:$A$300=G132),ROW($A$2:$A$300))-1)))),"Check dates",IF(INDEX($F$2:$F$300,SUMPRODUCT(--($A$2:$A$300=G132),ROW($A$2:$A$300))-1)&gt;=E132,"Conflict","OK")))))</f>
        <v/>
      </c>
      <c r="O132" s="17" t="str">
        <f>IF(COUNTA($A132:$J132)=0,"",IF($A132="","Check ID",IF(SUMPRODUCT(--($A$2:$A$300=$A132))&gt;1,"Duplicate ID",IF(OR($B132="",SUMPRODUCT(--(Phases!$A$2:$A$50=$B132))=0),"Check phase",IF(OR(NOT(AND(ISNUMBER(H132),N(H132)&gt;=0,N(H132)&lt;=1000000000)),NOT(AND(ISNUMBER(I132),N(I132)&gt;=0,N(I132)&lt;=1000000000)),NOT(AND(ISNUMBER(J132),N(J132)&gt;=0,N(J132)&lt;=1))),"Check inputs","OK")))))</f>
        <v/>
      </c>
    </row>
    <row r="133" ht="28" customHeight="1" spans="1:15" x14ac:dyDescent="0.25">
      <c r="A133" s="12"/>
      <c r="B133" s="12"/>
      <c r="C133" s="13"/>
      <c r="D133" s="13"/>
      <c r="E133" s="18"/>
      <c r="F133" s="18"/>
      <c r="G133" s="12"/>
      <c r="H133" s="14"/>
      <c r="I133" s="14"/>
      <c r="J133" s="19"/>
      <c r="K133" s="20" t="str">
        <f>IF($A133="","",IF(AND(AND(ISNUMBER(E133),N(E133)&gt;=18264,N(E133)&lt;=73050),AND(ISNUMBER(F133),N(F133)&gt;=18264,N(F133)&lt;=73050),N(F133)&gt;=N(E133)),F133-E133+1,"n/a"))</f>
        <v/>
      </c>
      <c r="L133" s="21" t="str">
        <f>IF($A133="","",IF(ISNUMBER(K133),K133*N(J133),"n/a"))</f>
        <v/>
      </c>
      <c r="M133" s="17" t="str">
        <f>IF($A133="","",IF(NOT(ISNUMBER(K133)),"Check dates",IF(J133=1,"Done",IF(NOT(AND(ISNUMBER(Dashboard!$B$3),N(Dashboard!$B$3)&gt;=18264,N(Dashboard!$B$3)&lt;=73050)),"Check data",IF(Dashboard!$B$3&gt;F133,"Late",IF(Dashboard!$B$3&gt;=E133,"In progress","Not started"))))))</f>
        <v/>
      </c>
      <c r="N133" s="17" t="str">
        <f>IF($A133="","",IF(G133="","",IF(SUMPRODUCT(--($A$2:$A$300=G133))&lt;&gt;1,"Check ID",IF(OR(NOT(ISNUMBER(K133)),NOT(ISNUMBER(INDEX($K$2:$K$300,SUMPRODUCT(--($A$2:$A$300=G133),ROW($A$2:$A$300))-1)))),"Check dates",IF(INDEX($F$2:$F$300,SUMPRODUCT(--($A$2:$A$300=G133),ROW($A$2:$A$300))-1)&gt;=E133,"Conflict","OK")))))</f>
        <v/>
      </c>
      <c r="O133" s="17" t="str">
        <f>IF(COUNTA($A133:$J133)=0,"",IF($A133="","Check ID",IF(SUMPRODUCT(--($A$2:$A$300=$A133))&gt;1,"Duplicate ID",IF(OR($B133="",SUMPRODUCT(--(Phases!$A$2:$A$50=$B133))=0),"Check phase",IF(OR(NOT(AND(ISNUMBER(H133),N(H133)&gt;=0,N(H133)&lt;=1000000000)),NOT(AND(ISNUMBER(I133),N(I133)&gt;=0,N(I133)&lt;=1000000000)),NOT(AND(ISNUMBER(J133),N(J133)&gt;=0,N(J133)&lt;=1))),"Check inputs","OK")))))</f>
        <v/>
      </c>
    </row>
    <row r="134" ht="28" customHeight="1" spans="1:15" x14ac:dyDescent="0.25">
      <c r="A134" s="12"/>
      <c r="B134" s="12"/>
      <c r="C134" s="13"/>
      <c r="D134" s="13"/>
      <c r="E134" s="18"/>
      <c r="F134" s="18"/>
      <c r="G134" s="12"/>
      <c r="H134" s="14"/>
      <c r="I134" s="14"/>
      <c r="J134" s="19"/>
      <c r="K134" s="20" t="str">
        <f>IF($A134="","",IF(AND(AND(ISNUMBER(E134),N(E134)&gt;=18264,N(E134)&lt;=73050),AND(ISNUMBER(F134),N(F134)&gt;=18264,N(F134)&lt;=73050),N(F134)&gt;=N(E134)),F134-E134+1,"n/a"))</f>
        <v/>
      </c>
      <c r="L134" s="21" t="str">
        <f>IF($A134="","",IF(ISNUMBER(K134),K134*N(J134),"n/a"))</f>
        <v/>
      </c>
      <c r="M134" s="17" t="str">
        <f>IF($A134="","",IF(NOT(ISNUMBER(K134)),"Check dates",IF(J134=1,"Done",IF(NOT(AND(ISNUMBER(Dashboard!$B$3),N(Dashboard!$B$3)&gt;=18264,N(Dashboard!$B$3)&lt;=73050)),"Check data",IF(Dashboard!$B$3&gt;F134,"Late",IF(Dashboard!$B$3&gt;=E134,"In progress","Not started"))))))</f>
        <v/>
      </c>
      <c r="N134" s="17" t="str">
        <f>IF($A134="","",IF(G134="","",IF(SUMPRODUCT(--($A$2:$A$300=G134))&lt;&gt;1,"Check ID",IF(OR(NOT(ISNUMBER(K134)),NOT(ISNUMBER(INDEX($K$2:$K$300,SUMPRODUCT(--($A$2:$A$300=G134),ROW($A$2:$A$300))-1)))),"Check dates",IF(INDEX($F$2:$F$300,SUMPRODUCT(--($A$2:$A$300=G134),ROW($A$2:$A$300))-1)&gt;=E134,"Conflict","OK")))))</f>
        <v/>
      </c>
      <c r="O134" s="17" t="str">
        <f>IF(COUNTA($A134:$J134)=0,"",IF($A134="","Check ID",IF(SUMPRODUCT(--($A$2:$A$300=$A134))&gt;1,"Duplicate ID",IF(OR($B134="",SUMPRODUCT(--(Phases!$A$2:$A$50=$B134))=0),"Check phase",IF(OR(NOT(AND(ISNUMBER(H134),N(H134)&gt;=0,N(H134)&lt;=1000000000)),NOT(AND(ISNUMBER(I134),N(I134)&gt;=0,N(I134)&lt;=1000000000)),NOT(AND(ISNUMBER(J134),N(J134)&gt;=0,N(J134)&lt;=1))),"Check inputs","OK")))))</f>
        <v/>
      </c>
    </row>
    <row r="135" ht="28" customHeight="1" spans="1:15" x14ac:dyDescent="0.25">
      <c r="A135" s="12"/>
      <c r="B135" s="12"/>
      <c r="C135" s="13"/>
      <c r="D135" s="13"/>
      <c r="E135" s="18"/>
      <c r="F135" s="18"/>
      <c r="G135" s="12"/>
      <c r="H135" s="14"/>
      <c r="I135" s="14"/>
      <c r="J135" s="19"/>
      <c r="K135" s="20" t="str">
        <f>IF($A135="","",IF(AND(AND(ISNUMBER(E135),N(E135)&gt;=18264,N(E135)&lt;=73050),AND(ISNUMBER(F135),N(F135)&gt;=18264,N(F135)&lt;=73050),N(F135)&gt;=N(E135)),F135-E135+1,"n/a"))</f>
        <v/>
      </c>
      <c r="L135" s="21" t="str">
        <f>IF($A135="","",IF(ISNUMBER(K135),K135*N(J135),"n/a"))</f>
        <v/>
      </c>
      <c r="M135" s="17" t="str">
        <f>IF($A135="","",IF(NOT(ISNUMBER(K135)),"Check dates",IF(J135=1,"Done",IF(NOT(AND(ISNUMBER(Dashboard!$B$3),N(Dashboard!$B$3)&gt;=18264,N(Dashboard!$B$3)&lt;=73050)),"Check data",IF(Dashboard!$B$3&gt;F135,"Late",IF(Dashboard!$B$3&gt;=E135,"In progress","Not started"))))))</f>
        <v/>
      </c>
      <c r="N135" s="17" t="str">
        <f>IF($A135="","",IF(G135="","",IF(SUMPRODUCT(--($A$2:$A$300=G135))&lt;&gt;1,"Check ID",IF(OR(NOT(ISNUMBER(K135)),NOT(ISNUMBER(INDEX($K$2:$K$300,SUMPRODUCT(--($A$2:$A$300=G135),ROW($A$2:$A$300))-1)))),"Check dates",IF(INDEX($F$2:$F$300,SUMPRODUCT(--($A$2:$A$300=G135),ROW($A$2:$A$300))-1)&gt;=E135,"Conflict","OK")))))</f>
        <v/>
      </c>
      <c r="O135" s="17" t="str">
        <f>IF(COUNTA($A135:$J135)=0,"",IF($A135="","Check ID",IF(SUMPRODUCT(--($A$2:$A$300=$A135))&gt;1,"Duplicate ID",IF(OR($B135="",SUMPRODUCT(--(Phases!$A$2:$A$50=$B135))=0),"Check phase",IF(OR(NOT(AND(ISNUMBER(H135),N(H135)&gt;=0,N(H135)&lt;=1000000000)),NOT(AND(ISNUMBER(I135),N(I135)&gt;=0,N(I135)&lt;=1000000000)),NOT(AND(ISNUMBER(J135),N(J135)&gt;=0,N(J135)&lt;=1))),"Check inputs","OK")))))</f>
        <v/>
      </c>
    </row>
    <row r="136" ht="28" customHeight="1" spans="1:15" x14ac:dyDescent="0.25">
      <c r="A136" s="12"/>
      <c r="B136" s="12"/>
      <c r="C136" s="13"/>
      <c r="D136" s="13"/>
      <c r="E136" s="18"/>
      <c r="F136" s="18"/>
      <c r="G136" s="12"/>
      <c r="H136" s="14"/>
      <c r="I136" s="14"/>
      <c r="J136" s="19"/>
      <c r="K136" s="20" t="str">
        <f>IF($A136="","",IF(AND(AND(ISNUMBER(E136),N(E136)&gt;=18264,N(E136)&lt;=73050),AND(ISNUMBER(F136),N(F136)&gt;=18264,N(F136)&lt;=73050),N(F136)&gt;=N(E136)),F136-E136+1,"n/a"))</f>
        <v/>
      </c>
      <c r="L136" s="21" t="str">
        <f>IF($A136="","",IF(ISNUMBER(K136),K136*N(J136),"n/a"))</f>
        <v/>
      </c>
      <c r="M136" s="17" t="str">
        <f>IF($A136="","",IF(NOT(ISNUMBER(K136)),"Check dates",IF(J136=1,"Done",IF(NOT(AND(ISNUMBER(Dashboard!$B$3),N(Dashboard!$B$3)&gt;=18264,N(Dashboard!$B$3)&lt;=73050)),"Check data",IF(Dashboard!$B$3&gt;F136,"Late",IF(Dashboard!$B$3&gt;=E136,"In progress","Not started"))))))</f>
        <v/>
      </c>
      <c r="N136" s="17" t="str">
        <f>IF($A136="","",IF(G136="","",IF(SUMPRODUCT(--($A$2:$A$300=G136))&lt;&gt;1,"Check ID",IF(OR(NOT(ISNUMBER(K136)),NOT(ISNUMBER(INDEX($K$2:$K$300,SUMPRODUCT(--($A$2:$A$300=G136),ROW($A$2:$A$300))-1)))),"Check dates",IF(INDEX($F$2:$F$300,SUMPRODUCT(--($A$2:$A$300=G136),ROW($A$2:$A$300))-1)&gt;=E136,"Conflict","OK")))))</f>
        <v/>
      </c>
      <c r="O136" s="17" t="str">
        <f>IF(COUNTA($A136:$J136)=0,"",IF($A136="","Check ID",IF(SUMPRODUCT(--($A$2:$A$300=$A136))&gt;1,"Duplicate ID",IF(OR($B136="",SUMPRODUCT(--(Phases!$A$2:$A$50=$B136))=0),"Check phase",IF(OR(NOT(AND(ISNUMBER(H136),N(H136)&gt;=0,N(H136)&lt;=1000000000)),NOT(AND(ISNUMBER(I136),N(I136)&gt;=0,N(I136)&lt;=1000000000)),NOT(AND(ISNUMBER(J136),N(J136)&gt;=0,N(J136)&lt;=1))),"Check inputs","OK")))))</f>
        <v/>
      </c>
    </row>
    <row r="137" ht="28" customHeight="1" spans="1:15" x14ac:dyDescent="0.25">
      <c r="A137" s="12"/>
      <c r="B137" s="12"/>
      <c r="C137" s="13"/>
      <c r="D137" s="13"/>
      <c r="E137" s="18"/>
      <c r="F137" s="18"/>
      <c r="G137" s="12"/>
      <c r="H137" s="14"/>
      <c r="I137" s="14"/>
      <c r="J137" s="19"/>
      <c r="K137" s="20" t="str">
        <f>IF($A137="","",IF(AND(AND(ISNUMBER(E137),N(E137)&gt;=18264,N(E137)&lt;=73050),AND(ISNUMBER(F137),N(F137)&gt;=18264,N(F137)&lt;=73050),N(F137)&gt;=N(E137)),F137-E137+1,"n/a"))</f>
        <v/>
      </c>
      <c r="L137" s="21" t="str">
        <f>IF($A137="","",IF(ISNUMBER(K137),K137*N(J137),"n/a"))</f>
        <v/>
      </c>
      <c r="M137" s="17" t="str">
        <f>IF($A137="","",IF(NOT(ISNUMBER(K137)),"Check dates",IF(J137=1,"Done",IF(NOT(AND(ISNUMBER(Dashboard!$B$3),N(Dashboard!$B$3)&gt;=18264,N(Dashboard!$B$3)&lt;=73050)),"Check data",IF(Dashboard!$B$3&gt;F137,"Late",IF(Dashboard!$B$3&gt;=E137,"In progress","Not started"))))))</f>
        <v/>
      </c>
      <c r="N137" s="17" t="str">
        <f>IF($A137="","",IF(G137="","",IF(SUMPRODUCT(--($A$2:$A$300=G137))&lt;&gt;1,"Check ID",IF(OR(NOT(ISNUMBER(K137)),NOT(ISNUMBER(INDEX($K$2:$K$300,SUMPRODUCT(--($A$2:$A$300=G137),ROW($A$2:$A$300))-1)))),"Check dates",IF(INDEX($F$2:$F$300,SUMPRODUCT(--($A$2:$A$300=G137),ROW($A$2:$A$300))-1)&gt;=E137,"Conflict","OK")))))</f>
        <v/>
      </c>
      <c r="O137" s="17" t="str">
        <f>IF(COUNTA($A137:$J137)=0,"",IF($A137="","Check ID",IF(SUMPRODUCT(--($A$2:$A$300=$A137))&gt;1,"Duplicate ID",IF(OR($B137="",SUMPRODUCT(--(Phases!$A$2:$A$50=$B137))=0),"Check phase",IF(OR(NOT(AND(ISNUMBER(H137),N(H137)&gt;=0,N(H137)&lt;=1000000000)),NOT(AND(ISNUMBER(I137),N(I137)&gt;=0,N(I137)&lt;=1000000000)),NOT(AND(ISNUMBER(J137),N(J137)&gt;=0,N(J137)&lt;=1))),"Check inputs","OK")))))</f>
        <v/>
      </c>
    </row>
    <row r="138" ht="28" customHeight="1" spans="1:15" x14ac:dyDescent="0.25">
      <c r="A138" s="12"/>
      <c r="B138" s="12"/>
      <c r="C138" s="13"/>
      <c r="D138" s="13"/>
      <c r="E138" s="18"/>
      <c r="F138" s="18"/>
      <c r="G138" s="12"/>
      <c r="H138" s="14"/>
      <c r="I138" s="14"/>
      <c r="J138" s="19"/>
      <c r="K138" s="20" t="str">
        <f>IF($A138="","",IF(AND(AND(ISNUMBER(E138),N(E138)&gt;=18264,N(E138)&lt;=73050),AND(ISNUMBER(F138),N(F138)&gt;=18264,N(F138)&lt;=73050),N(F138)&gt;=N(E138)),F138-E138+1,"n/a"))</f>
        <v/>
      </c>
      <c r="L138" s="21" t="str">
        <f>IF($A138="","",IF(ISNUMBER(K138),K138*N(J138),"n/a"))</f>
        <v/>
      </c>
      <c r="M138" s="17" t="str">
        <f>IF($A138="","",IF(NOT(ISNUMBER(K138)),"Check dates",IF(J138=1,"Done",IF(NOT(AND(ISNUMBER(Dashboard!$B$3),N(Dashboard!$B$3)&gt;=18264,N(Dashboard!$B$3)&lt;=73050)),"Check data",IF(Dashboard!$B$3&gt;F138,"Late",IF(Dashboard!$B$3&gt;=E138,"In progress","Not started"))))))</f>
        <v/>
      </c>
      <c r="N138" s="17" t="str">
        <f>IF($A138="","",IF(G138="","",IF(SUMPRODUCT(--($A$2:$A$300=G138))&lt;&gt;1,"Check ID",IF(OR(NOT(ISNUMBER(K138)),NOT(ISNUMBER(INDEX($K$2:$K$300,SUMPRODUCT(--($A$2:$A$300=G138),ROW($A$2:$A$300))-1)))),"Check dates",IF(INDEX($F$2:$F$300,SUMPRODUCT(--($A$2:$A$300=G138),ROW($A$2:$A$300))-1)&gt;=E138,"Conflict","OK")))))</f>
        <v/>
      </c>
      <c r="O138" s="17" t="str">
        <f>IF(COUNTA($A138:$J138)=0,"",IF($A138="","Check ID",IF(SUMPRODUCT(--($A$2:$A$300=$A138))&gt;1,"Duplicate ID",IF(OR($B138="",SUMPRODUCT(--(Phases!$A$2:$A$50=$B138))=0),"Check phase",IF(OR(NOT(AND(ISNUMBER(H138),N(H138)&gt;=0,N(H138)&lt;=1000000000)),NOT(AND(ISNUMBER(I138),N(I138)&gt;=0,N(I138)&lt;=1000000000)),NOT(AND(ISNUMBER(J138),N(J138)&gt;=0,N(J138)&lt;=1))),"Check inputs","OK")))))</f>
        <v/>
      </c>
    </row>
    <row r="139" ht="28" customHeight="1" spans="1:15" x14ac:dyDescent="0.25">
      <c r="A139" s="12"/>
      <c r="B139" s="12"/>
      <c r="C139" s="13"/>
      <c r="D139" s="13"/>
      <c r="E139" s="18"/>
      <c r="F139" s="18"/>
      <c r="G139" s="12"/>
      <c r="H139" s="14"/>
      <c r="I139" s="14"/>
      <c r="J139" s="19"/>
      <c r="K139" s="20" t="str">
        <f>IF($A139="","",IF(AND(AND(ISNUMBER(E139),N(E139)&gt;=18264,N(E139)&lt;=73050),AND(ISNUMBER(F139),N(F139)&gt;=18264,N(F139)&lt;=73050),N(F139)&gt;=N(E139)),F139-E139+1,"n/a"))</f>
        <v/>
      </c>
      <c r="L139" s="21" t="str">
        <f>IF($A139="","",IF(ISNUMBER(K139),K139*N(J139),"n/a"))</f>
        <v/>
      </c>
      <c r="M139" s="17" t="str">
        <f>IF($A139="","",IF(NOT(ISNUMBER(K139)),"Check dates",IF(J139=1,"Done",IF(NOT(AND(ISNUMBER(Dashboard!$B$3),N(Dashboard!$B$3)&gt;=18264,N(Dashboard!$B$3)&lt;=73050)),"Check data",IF(Dashboard!$B$3&gt;F139,"Late",IF(Dashboard!$B$3&gt;=E139,"In progress","Not started"))))))</f>
        <v/>
      </c>
      <c r="N139" s="17" t="str">
        <f>IF($A139="","",IF(G139="","",IF(SUMPRODUCT(--($A$2:$A$300=G139))&lt;&gt;1,"Check ID",IF(OR(NOT(ISNUMBER(K139)),NOT(ISNUMBER(INDEX($K$2:$K$300,SUMPRODUCT(--($A$2:$A$300=G139),ROW($A$2:$A$300))-1)))),"Check dates",IF(INDEX($F$2:$F$300,SUMPRODUCT(--($A$2:$A$300=G139),ROW($A$2:$A$300))-1)&gt;=E139,"Conflict","OK")))))</f>
        <v/>
      </c>
      <c r="O139" s="17" t="str">
        <f>IF(COUNTA($A139:$J139)=0,"",IF($A139="","Check ID",IF(SUMPRODUCT(--($A$2:$A$300=$A139))&gt;1,"Duplicate ID",IF(OR($B139="",SUMPRODUCT(--(Phases!$A$2:$A$50=$B139))=0),"Check phase",IF(OR(NOT(AND(ISNUMBER(H139),N(H139)&gt;=0,N(H139)&lt;=1000000000)),NOT(AND(ISNUMBER(I139),N(I139)&gt;=0,N(I139)&lt;=1000000000)),NOT(AND(ISNUMBER(J139),N(J139)&gt;=0,N(J139)&lt;=1))),"Check inputs","OK")))))</f>
        <v/>
      </c>
    </row>
    <row r="140" ht="28" customHeight="1" spans="1:15" x14ac:dyDescent="0.25">
      <c r="A140" s="12"/>
      <c r="B140" s="12"/>
      <c r="C140" s="13"/>
      <c r="D140" s="13"/>
      <c r="E140" s="18"/>
      <c r="F140" s="18"/>
      <c r="G140" s="12"/>
      <c r="H140" s="14"/>
      <c r="I140" s="14"/>
      <c r="J140" s="19"/>
      <c r="K140" s="20" t="str">
        <f>IF($A140="","",IF(AND(AND(ISNUMBER(E140),N(E140)&gt;=18264,N(E140)&lt;=73050),AND(ISNUMBER(F140),N(F140)&gt;=18264,N(F140)&lt;=73050),N(F140)&gt;=N(E140)),F140-E140+1,"n/a"))</f>
        <v/>
      </c>
      <c r="L140" s="21" t="str">
        <f>IF($A140="","",IF(ISNUMBER(K140),K140*N(J140),"n/a"))</f>
        <v/>
      </c>
      <c r="M140" s="17" t="str">
        <f>IF($A140="","",IF(NOT(ISNUMBER(K140)),"Check dates",IF(J140=1,"Done",IF(NOT(AND(ISNUMBER(Dashboard!$B$3),N(Dashboard!$B$3)&gt;=18264,N(Dashboard!$B$3)&lt;=73050)),"Check data",IF(Dashboard!$B$3&gt;F140,"Late",IF(Dashboard!$B$3&gt;=E140,"In progress","Not started"))))))</f>
        <v/>
      </c>
      <c r="N140" s="17" t="str">
        <f>IF($A140="","",IF(G140="","",IF(SUMPRODUCT(--($A$2:$A$300=G140))&lt;&gt;1,"Check ID",IF(OR(NOT(ISNUMBER(K140)),NOT(ISNUMBER(INDEX($K$2:$K$300,SUMPRODUCT(--($A$2:$A$300=G140),ROW($A$2:$A$300))-1)))),"Check dates",IF(INDEX($F$2:$F$300,SUMPRODUCT(--($A$2:$A$300=G140),ROW($A$2:$A$300))-1)&gt;=E140,"Conflict","OK")))))</f>
        <v/>
      </c>
      <c r="O140" s="17" t="str">
        <f>IF(COUNTA($A140:$J140)=0,"",IF($A140="","Check ID",IF(SUMPRODUCT(--($A$2:$A$300=$A140))&gt;1,"Duplicate ID",IF(OR($B140="",SUMPRODUCT(--(Phases!$A$2:$A$50=$B140))=0),"Check phase",IF(OR(NOT(AND(ISNUMBER(H140),N(H140)&gt;=0,N(H140)&lt;=1000000000)),NOT(AND(ISNUMBER(I140),N(I140)&gt;=0,N(I140)&lt;=1000000000)),NOT(AND(ISNUMBER(J140),N(J140)&gt;=0,N(J140)&lt;=1))),"Check inputs","OK")))))</f>
        <v/>
      </c>
    </row>
    <row r="141" ht="28" customHeight="1" spans="1:15" x14ac:dyDescent="0.25">
      <c r="A141" s="12"/>
      <c r="B141" s="12"/>
      <c r="C141" s="13"/>
      <c r="D141" s="13"/>
      <c r="E141" s="18"/>
      <c r="F141" s="18"/>
      <c r="G141" s="12"/>
      <c r="H141" s="14"/>
      <c r="I141" s="14"/>
      <c r="J141" s="19"/>
      <c r="K141" s="20" t="str">
        <f>IF($A141="","",IF(AND(AND(ISNUMBER(E141),N(E141)&gt;=18264,N(E141)&lt;=73050),AND(ISNUMBER(F141),N(F141)&gt;=18264,N(F141)&lt;=73050),N(F141)&gt;=N(E141)),F141-E141+1,"n/a"))</f>
        <v/>
      </c>
      <c r="L141" s="21" t="str">
        <f>IF($A141="","",IF(ISNUMBER(K141),K141*N(J141),"n/a"))</f>
        <v/>
      </c>
      <c r="M141" s="17" t="str">
        <f>IF($A141="","",IF(NOT(ISNUMBER(K141)),"Check dates",IF(J141=1,"Done",IF(NOT(AND(ISNUMBER(Dashboard!$B$3),N(Dashboard!$B$3)&gt;=18264,N(Dashboard!$B$3)&lt;=73050)),"Check data",IF(Dashboard!$B$3&gt;F141,"Late",IF(Dashboard!$B$3&gt;=E141,"In progress","Not started"))))))</f>
        <v/>
      </c>
      <c r="N141" s="17" t="str">
        <f>IF($A141="","",IF(G141="","",IF(SUMPRODUCT(--($A$2:$A$300=G141))&lt;&gt;1,"Check ID",IF(OR(NOT(ISNUMBER(K141)),NOT(ISNUMBER(INDEX($K$2:$K$300,SUMPRODUCT(--($A$2:$A$300=G141),ROW($A$2:$A$300))-1)))),"Check dates",IF(INDEX($F$2:$F$300,SUMPRODUCT(--($A$2:$A$300=G141),ROW($A$2:$A$300))-1)&gt;=E141,"Conflict","OK")))))</f>
        <v/>
      </c>
      <c r="O141" s="17" t="str">
        <f>IF(COUNTA($A141:$J141)=0,"",IF($A141="","Check ID",IF(SUMPRODUCT(--($A$2:$A$300=$A141))&gt;1,"Duplicate ID",IF(OR($B141="",SUMPRODUCT(--(Phases!$A$2:$A$50=$B141))=0),"Check phase",IF(OR(NOT(AND(ISNUMBER(H141),N(H141)&gt;=0,N(H141)&lt;=1000000000)),NOT(AND(ISNUMBER(I141),N(I141)&gt;=0,N(I141)&lt;=1000000000)),NOT(AND(ISNUMBER(J141),N(J141)&gt;=0,N(J141)&lt;=1))),"Check inputs","OK")))))</f>
        <v/>
      </c>
    </row>
    <row r="142" ht="28" customHeight="1" spans="1:15" x14ac:dyDescent="0.25">
      <c r="A142" s="12"/>
      <c r="B142" s="12"/>
      <c r="C142" s="13"/>
      <c r="D142" s="13"/>
      <c r="E142" s="18"/>
      <c r="F142" s="18"/>
      <c r="G142" s="12"/>
      <c r="H142" s="14"/>
      <c r="I142" s="14"/>
      <c r="J142" s="19"/>
      <c r="K142" s="20" t="str">
        <f>IF($A142="","",IF(AND(AND(ISNUMBER(E142),N(E142)&gt;=18264,N(E142)&lt;=73050),AND(ISNUMBER(F142),N(F142)&gt;=18264,N(F142)&lt;=73050),N(F142)&gt;=N(E142)),F142-E142+1,"n/a"))</f>
        <v/>
      </c>
      <c r="L142" s="21" t="str">
        <f>IF($A142="","",IF(ISNUMBER(K142),K142*N(J142),"n/a"))</f>
        <v/>
      </c>
      <c r="M142" s="17" t="str">
        <f>IF($A142="","",IF(NOT(ISNUMBER(K142)),"Check dates",IF(J142=1,"Done",IF(NOT(AND(ISNUMBER(Dashboard!$B$3),N(Dashboard!$B$3)&gt;=18264,N(Dashboard!$B$3)&lt;=73050)),"Check data",IF(Dashboard!$B$3&gt;F142,"Late",IF(Dashboard!$B$3&gt;=E142,"In progress","Not started"))))))</f>
        <v/>
      </c>
      <c r="N142" s="17" t="str">
        <f>IF($A142="","",IF(G142="","",IF(SUMPRODUCT(--($A$2:$A$300=G142))&lt;&gt;1,"Check ID",IF(OR(NOT(ISNUMBER(K142)),NOT(ISNUMBER(INDEX($K$2:$K$300,SUMPRODUCT(--($A$2:$A$300=G142),ROW($A$2:$A$300))-1)))),"Check dates",IF(INDEX($F$2:$F$300,SUMPRODUCT(--($A$2:$A$300=G142),ROW($A$2:$A$300))-1)&gt;=E142,"Conflict","OK")))))</f>
        <v/>
      </c>
      <c r="O142" s="17" t="str">
        <f>IF(COUNTA($A142:$J142)=0,"",IF($A142="","Check ID",IF(SUMPRODUCT(--($A$2:$A$300=$A142))&gt;1,"Duplicate ID",IF(OR($B142="",SUMPRODUCT(--(Phases!$A$2:$A$50=$B142))=0),"Check phase",IF(OR(NOT(AND(ISNUMBER(H142),N(H142)&gt;=0,N(H142)&lt;=1000000000)),NOT(AND(ISNUMBER(I142),N(I142)&gt;=0,N(I142)&lt;=1000000000)),NOT(AND(ISNUMBER(J142),N(J142)&gt;=0,N(J142)&lt;=1))),"Check inputs","OK")))))</f>
        <v/>
      </c>
    </row>
    <row r="143" ht="28" customHeight="1" spans="1:15" x14ac:dyDescent="0.25">
      <c r="A143" s="12"/>
      <c r="B143" s="12"/>
      <c r="C143" s="13"/>
      <c r="D143" s="13"/>
      <c r="E143" s="18"/>
      <c r="F143" s="18"/>
      <c r="G143" s="12"/>
      <c r="H143" s="14"/>
      <c r="I143" s="14"/>
      <c r="J143" s="19"/>
      <c r="K143" s="20" t="str">
        <f>IF($A143="","",IF(AND(AND(ISNUMBER(E143),N(E143)&gt;=18264,N(E143)&lt;=73050),AND(ISNUMBER(F143),N(F143)&gt;=18264,N(F143)&lt;=73050),N(F143)&gt;=N(E143)),F143-E143+1,"n/a"))</f>
        <v/>
      </c>
      <c r="L143" s="21" t="str">
        <f>IF($A143="","",IF(ISNUMBER(K143),K143*N(J143),"n/a"))</f>
        <v/>
      </c>
      <c r="M143" s="17" t="str">
        <f>IF($A143="","",IF(NOT(ISNUMBER(K143)),"Check dates",IF(J143=1,"Done",IF(NOT(AND(ISNUMBER(Dashboard!$B$3),N(Dashboard!$B$3)&gt;=18264,N(Dashboard!$B$3)&lt;=73050)),"Check data",IF(Dashboard!$B$3&gt;F143,"Late",IF(Dashboard!$B$3&gt;=E143,"In progress","Not started"))))))</f>
        <v/>
      </c>
      <c r="N143" s="17" t="str">
        <f>IF($A143="","",IF(G143="","",IF(SUMPRODUCT(--($A$2:$A$300=G143))&lt;&gt;1,"Check ID",IF(OR(NOT(ISNUMBER(K143)),NOT(ISNUMBER(INDEX($K$2:$K$300,SUMPRODUCT(--($A$2:$A$300=G143),ROW($A$2:$A$300))-1)))),"Check dates",IF(INDEX($F$2:$F$300,SUMPRODUCT(--($A$2:$A$300=G143),ROW($A$2:$A$300))-1)&gt;=E143,"Conflict","OK")))))</f>
        <v/>
      </c>
      <c r="O143" s="17" t="str">
        <f>IF(COUNTA($A143:$J143)=0,"",IF($A143="","Check ID",IF(SUMPRODUCT(--($A$2:$A$300=$A143))&gt;1,"Duplicate ID",IF(OR($B143="",SUMPRODUCT(--(Phases!$A$2:$A$50=$B143))=0),"Check phase",IF(OR(NOT(AND(ISNUMBER(H143),N(H143)&gt;=0,N(H143)&lt;=1000000000)),NOT(AND(ISNUMBER(I143),N(I143)&gt;=0,N(I143)&lt;=1000000000)),NOT(AND(ISNUMBER(J143),N(J143)&gt;=0,N(J143)&lt;=1))),"Check inputs","OK")))))</f>
        <v/>
      </c>
    </row>
    <row r="144" ht="28" customHeight="1" spans="1:15" x14ac:dyDescent="0.25">
      <c r="A144" s="12"/>
      <c r="B144" s="12"/>
      <c r="C144" s="13"/>
      <c r="D144" s="13"/>
      <c r="E144" s="18"/>
      <c r="F144" s="18"/>
      <c r="G144" s="12"/>
      <c r="H144" s="14"/>
      <c r="I144" s="14"/>
      <c r="J144" s="19"/>
      <c r="K144" s="20" t="str">
        <f>IF($A144="","",IF(AND(AND(ISNUMBER(E144),N(E144)&gt;=18264,N(E144)&lt;=73050),AND(ISNUMBER(F144),N(F144)&gt;=18264,N(F144)&lt;=73050),N(F144)&gt;=N(E144)),F144-E144+1,"n/a"))</f>
        <v/>
      </c>
      <c r="L144" s="21" t="str">
        <f>IF($A144="","",IF(ISNUMBER(K144),K144*N(J144),"n/a"))</f>
        <v/>
      </c>
      <c r="M144" s="17" t="str">
        <f>IF($A144="","",IF(NOT(ISNUMBER(K144)),"Check dates",IF(J144=1,"Done",IF(NOT(AND(ISNUMBER(Dashboard!$B$3),N(Dashboard!$B$3)&gt;=18264,N(Dashboard!$B$3)&lt;=73050)),"Check data",IF(Dashboard!$B$3&gt;F144,"Late",IF(Dashboard!$B$3&gt;=E144,"In progress","Not started"))))))</f>
        <v/>
      </c>
      <c r="N144" s="17" t="str">
        <f>IF($A144="","",IF(G144="","",IF(SUMPRODUCT(--($A$2:$A$300=G144))&lt;&gt;1,"Check ID",IF(OR(NOT(ISNUMBER(K144)),NOT(ISNUMBER(INDEX($K$2:$K$300,SUMPRODUCT(--($A$2:$A$300=G144),ROW($A$2:$A$300))-1)))),"Check dates",IF(INDEX($F$2:$F$300,SUMPRODUCT(--($A$2:$A$300=G144),ROW($A$2:$A$300))-1)&gt;=E144,"Conflict","OK")))))</f>
        <v/>
      </c>
      <c r="O144" s="17" t="str">
        <f>IF(COUNTA($A144:$J144)=0,"",IF($A144="","Check ID",IF(SUMPRODUCT(--($A$2:$A$300=$A144))&gt;1,"Duplicate ID",IF(OR($B144="",SUMPRODUCT(--(Phases!$A$2:$A$50=$B144))=0),"Check phase",IF(OR(NOT(AND(ISNUMBER(H144),N(H144)&gt;=0,N(H144)&lt;=1000000000)),NOT(AND(ISNUMBER(I144),N(I144)&gt;=0,N(I144)&lt;=1000000000)),NOT(AND(ISNUMBER(J144),N(J144)&gt;=0,N(J144)&lt;=1))),"Check inputs","OK")))))</f>
        <v/>
      </c>
    </row>
    <row r="145" ht="28" customHeight="1" spans="1:15" x14ac:dyDescent="0.25">
      <c r="A145" s="12"/>
      <c r="B145" s="12"/>
      <c r="C145" s="13"/>
      <c r="D145" s="13"/>
      <c r="E145" s="18"/>
      <c r="F145" s="18"/>
      <c r="G145" s="12"/>
      <c r="H145" s="14"/>
      <c r="I145" s="14"/>
      <c r="J145" s="19"/>
      <c r="K145" s="20" t="str">
        <f>IF($A145="","",IF(AND(AND(ISNUMBER(E145),N(E145)&gt;=18264,N(E145)&lt;=73050),AND(ISNUMBER(F145),N(F145)&gt;=18264,N(F145)&lt;=73050),N(F145)&gt;=N(E145)),F145-E145+1,"n/a"))</f>
        <v/>
      </c>
      <c r="L145" s="21" t="str">
        <f>IF($A145="","",IF(ISNUMBER(K145),K145*N(J145),"n/a"))</f>
        <v/>
      </c>
      <c r="M145" s="17" t="str">
        <f>IF($A145="","",IF(NOT(ISNUMBER(K145)),"Check dates",IF(J145=1,"Done",IF(NOT(AND(ISNUMBER(Dashboard!$B$3),N(Dashboard!$B$3)&gt;=18264,N(Dashboard!$B$3)&lt;=73050)),"Check data",IF(Dashboard!$B$3&gt;F145,"Late",IF(Dashboard!$B$3&gt;=E145,"In progress","Not started"))))))</f>
        <v/>
      </c>
      <c r="N145" s="17" t="str">
        <f>IF($A145="","",IF(G145="","",IF(SUMPRODUCT(--($A$2:$A$300=G145))&lt;&gt;1,"Check ID",IF(OR(NOT(ISNUMBER(K145)),NOT(ISNUMBER(INDEX($K$2:$K$300,SUMPRODUCT(--($A$2:$A$300=G145),ROW($A$2:$A$300))-1)))),"Check dates",IF(INDEX($F$2:$F$300,SUMPRODUCT(--($A$2:$A$300=G145),ROW($A$2:$A$300))-1)&gt;=E145,"Conflict","OK")))))</f>
        <v/>
      </c>
      <c r="O145" s="17" t="str">
        <f>IF(COUNTA($A145:$J145)=0,"",IF($A145="","Check ID",IF(SUMPRODUCT(--($A$2:$A$300=$A145))&gt;1,"Duplicate ID",IF(OR($B145="",SUMPRODUCT(--(Phases!$A$2:$A$50=$B145))=0),"Check phase",IF(OR(NOT(AND(ISNUMBER(H145),N(H145)&gt;=0,N(H145)&lt;=1000000000)),NOT(AND(ISNUMBER(I145),N(I145)&gt;=0,N(I145)&lt;=1000000000)),NOT(AND(ISNUMBER(J145),N(J145)&gt;=0,N(J145)&lt;=1))),"Check inputs","OK")))))</f>
        <v/>
      </c>
    </row>
    <row r="146" ht="28" customHeight="1" spans="1:15" x14ac:dyDescent="0.25">
      <c r="A146" s="12"/>
      <c r="B146" s="12"/>
      <c r="C146" s="13"/>
      <c r="D146" s="13"/>
      <c r="E146" s="18"/>
      <c r="F146" s="18"/>
      <c r="G146" s="12"/>
      <c r="H146" s="14"/>
      <c r="I146" s="14"/>
      <c r="J146" s="19"/>
      <c r="K146" s="20" t="str">
        <f>IF($A146="","",IF(AND(AND(ISNUMBER(E146),N(E146)&gt;=18264,N(E146)&lt;=73050),AND(ISNUMBER(F146),N(F146)&gt;=18264,N(F146)&lt;=73050),N(F146)&gt;=N(E146)),F146-E146+1,"n/a"))</f>
        <v/>
      </c>
      <c r="L146" s="21" t="str">
        <f>IF($A146="","",IF(ISNUMBER(K146),K146*N(J146),"n/a"))</f>
        <v/>
      </c>
      <c r="M146" s="17" t="str">
        <f>IF($A146="","",IF(NOT(ISNUMBER(K146)),"Check dates",IF(J146=1,"Done",IF(NOT(AND(ISNUMBER(Dashboard!$B$3),N(Dashboard!$B$3)&gt;=18264,N(Dashboard!$B$3)&lt;=73050)),"Check data",IF(Dashboard!$B$3&gt;F146,"Late",IF(Dashboard!$B$3&gt;=E146,"In progress","Not started"))))))</f>
        <v/>
      </c>
      <c r="N146" s="17" t="str">
        <f>IF($A146="","",IF(G146="","",IF(SUMPRODUCT(--($A$2:$A$300=G146))&lt;&gt;1,"Check ID",IF(OR(NOT(ISNUMBER(K146)),NOT(ISNUMBER(INDEX($K$2:$K$300,SUMPRODUCT(--($A$2:$A$300=G146),ROW($A$2:$A$300))-1)))),"Check dates",IF(INDEX($F$2:$F$300,SUMPRODUCT(--($A$2:$A$300=G146),ROW($A$2:$A$300))-1)&gt;=E146,"Conflict","OK")))))</f>
        <v/>
      </c>
      <c r="O146" s="17" t="str">
        <f>IF(COUNTA($A146:$J146)=0,"",IF($A146="","Check ID",IF(SUMPRODUCT(--($A$2:$A$300=$A146))&gt;1,"Duplicate ID",IF(OR($B146="",SUMPRODUCT(--(Phases!$A$2:$A$50=$B146))=0),"Check phase",IF(OR(NOT(AND(ISNUMBER(H146),N(H146)&gt;=0,N(H146)&lt;=1000000000)),NOT(AND(ISNUMBER(I146),N(I146)&gt;=0,N(I146)&lt;=1000000000)),NOT(AND(ISNUMBER(J146),N(J146)&gt;=0,N(J146)&lt;=1))),"Check inputs","OK")))))</f>
        <v/>
      </c>
    </row>
    <row r="147" ht="28" customHeight="1" spans="1:15" x14ac:dyDescent="0.25">
      <c r="A147" s="12"/>
      <c r="B147" s="12"/>
      <c r="C147" s="13"/>
      <c r="D147" s="13"/>
      <c r="E147" s="18"/>
      <c r="F147" s="18"/>
      <c r="G147" s="12"/>
      <c r="H147" s="14"/>
      <c r="I147" s="14"/>
      <c r="J147" s="19"/>
      <c r="K147" s="20" t="str">
        <f>IF($A147="","",IF(AND(AND(ISNUMBER(E147),N(E147)&gt;=18264,N(E147)&lt;=73050),AND(ISNUMBER(F147),N(F147)&gt;=18264,N(F147)&lt;=73050),N(F147)&gt;=N(E147)),F147-E147+1,"n/a"))</f>
        <v/>
      </c>
      <c r="L147" s="21" t="str">
        <f>IF($A147="","",IF(ISNUMBER(K147),K147*N(J147),"n/a"))</f>
        <v/>
      </c>
      <c r="M147" s="17" t="str">
        <f>IF($A147="","",IF(NOT(ISNUMBER(K147)),"Check dates",IF(J147=1,"Done",IF(NOT(AND(ISNUMBER(Dashboard!$B$3),N(Dashboard!$B$3)&gt;=18264,N(Dashboard!$B$3)&lt;=73050)),"Check data",IF(Dashboard!$B$3&gt;F147,"Late",IF(Dashboard!$B$3&gt;=E147,"In progress","Not started"))))))</f>
        <v/>
      </c>
      <c r="N147" s="17" t="str">
        <f>IF($A147="","",IF(G147="","",IF(SUMPRODUCT(--($A$2:$A$300=G147))&lt;&gt;1,"Check ID",IF(OR(NOT(ISNUMBER(K147)),NOT(ISNUMBER(INDEX($K$2:$K$300,SUMPRODUCT(--($A$2:$A$300=G147),ROW($A$2:$A$300))-1)))),"Check dates",IF(INDEX($F$2:$F$300,SUMPRODUCT(--($A$2:$A$300=G147),ROW($A$2:$A$300))-1)&gt;=E147,"Conflict","OK")))))</f>
        <v/>
      </c>
      <c r="O147" s="17" t="str">
        <f>IF(COUNTA($A147:$J147)=0,"",IF($A147="","Check ID",IF(SUMPRODUCT(--($A$2:$A$300=$A147))&gt;1,"Duplicate ID",IF(OR($B147="",SUMPRODUCT(--(Phases!$A$2:$A$50=$B147))=0),"Check phase",IF(OR(NOT(AND(ISNUMBER(H147),N(H147)&gt;=0,N(H147)&lt;=1000000000)),NOT(AND(ISNUMBER(I147),N(I147)&gt;=0,N(I147)&lt;=1000000000)),NOT(AND(ISNUMBER(J147),N(J147)&gt;=0,N(J147)&lt;=1))),"Check inputs","OK")))))</f>
        <v/>
      </c>
    </row>
    <row r="148" ht="28" customHeight="1" spans="1:15" x14ac:dyDescent="0.25">
      <c r="A148" s="12"/>
      <c r="B148" s="12"/>
      <c r="C148" s="13"/>
      <c r="D148" s="13"/>
      <c r="E148" s="18"/>
      <c r="F148" s="18"/>
      <c r="G148" s="12"/>
      <c r="H148" s="14"/>
      <c r="I148" s="14"/>
      <c r="J148" s="19"/>
      <c r="K148" s="20" t="str">
        <f>IF($A148="","",IF(AND(AND(ISNUMBER(E148),N(E148)&gt;=18264,N(E148)&lt;=73050),AND(ISNUMBER(F148),N(F148)&gt;=18264,N(F148)&lt;=73050),N(F148)&gt;=N(E148)),F148-E148+1,"n/a"))</f>
        <v/>
      </c>
      <c r="L148" s="21" t="str">
        <f>IF($A148="","",IF(ISNUMBER(K148),K148*N(J148),"n/a"))</f>
        <v/>
      </c>
      <c r="M148" s="17" t="str">
        <f>IF($A148="","",IF(NOT(ISNUMBER(K148)),"Check dates",IF(J148=1,"Done",IF(NOT(AND(ISNUMBER(Dashboard!$B$3),N(Dashboard!$B$3)&gt;=18264,N(Dashboard!$B$3)&lt;=73050)),"Check data",IF(Dashboard!$B$3&gt;F148,"Late",IF(Dashboard!$B$3&gt;=E148,"In progress","Not started"))))))</f>
        <v/>
      </c>
      <c r="N148" s="17" t="str">
        <f>IF($A148="","",IF(G148="","",IF(SUMPRODUCT(--($A$2:$A$300=G148))&lt;&gt;1,"Check ID",IF(OR(NOT(ISNUMBER(K148)),NOT(ISNUMBER(INDEX($K$2:$K$300,SUMPRODUCT(--($A$2:$A$300=G148),ROW($A$2:$A$300))-1)))),"Check dates",IF(INDEX($F$2:$F$300,SUMPRODUCT(--($A$2:$A$300=G148),ROW($A$2:$A$300))-1)&gt;=E148,"Conflict","OK")))))</f>
        <v/>
      </c>
      <c r="O148" s="17" t="str">
        <f>IF(COUNTA($A148:$J148)=0,"",IF($A148="","Check ID",IF(SUMPRODUCT(--($A$2:$A$300=$A148))&gt;1,"Duplicate ID",IF(OR($B148="",SUMPRODUCT(--(Phases!$A$2:$A$50=$B148))=0),"Check phase",IF(OR(NOT(AND(ISNUMBER(H148),N(H148)&gt;=0,N(H148)&lt;=1000000000)),NOT(AND(ISNUMBER(I148),N(I148)&gt;=0,N(I148)&lt;=1000000000)),NOT(AND(ISNUMBER(J148),N(J148)&gt;=0,N(J148)&lt;=1))),"Check inputs","OK")))))</f>
        <v/>
      </c>
    </row>
    <row r="149" ht="28" customHeight="1" spans="1:15" x14ac:dyDescent="0.25">
      <c r="A149" s="12"/>
      <c r="B149" s="12"/>
      <c r="C149" s="13"/>
      <c r="D149" s="13"/>
      <c r="E149" s="18"/>
      <c r="F149" s="18"/>
      <c r="G149" s="12"/>
      <c r="H149" s="14"/>
      <c r="I149" s="14"/>
      <c r="J149" s="19"/>
      <c r="K149" s="20" t="str">
        <f>IF($A149="","",IF(AND(AND(ISNUMBER(E149),N(E149)&gt;=18264,N(E149)&lt;=73050),AND(ISNUMBER(F149),N(F149)&gt;=18264,N(F149)&lt;=73050),N(F149)&gt;=N(E149)),F149-E149+1,"n/a"))</f>
        <v/>
      </c>
      <c r="L149" s="21" t="str">
        <f>IF($A149="","",IF(ISNUMBER(K149),K149*N(J149),"n/a"))</f>
        <v/>
      </c>
      <c r="M149" s="17" t="str">
        <f>IF($A149="","",IF(NOT(ISNUMBER(K149)),"Check dates",IF(J149=1,"Done",IF(NOT(AND(ISNUMBER(Dashboard!$B$3),N(Dashboard!$B$3)&gt;=18264,N(Dashboard!$B$3)&lt;=73050)),"Check data",IF(Dashboard!$B$3&gt;F149,"Late",IF(Dashboard!$B$3&gt;=E149,"In progress","Not started"))))))</f>
        <v/>
      </c>
      <c r="N149" s="17" t="str">
        <f>IF($A149="","",IF(G149="","",IF(SUMPRODUCT(--($A$2:$A$300=G149))&lt;&gt;1,"Check ID",IF(OR(NOT(ISNUMBER(K149)),NOT(ISNUMBER(INDEX($K$2:$K$300,SUMPRODUCT(--($A$2:$A$300=G149),ROW($A$2:$A$300))-1)))),"Check dates",IF(INDEX($F$2:$F$300,SUMPRODUCT(--($A$2:$A$300=G149),ROW($A$2:$A$300))-1)&gt;=E149,"Conflict","OK")))))</f>
        <v/>
      </c>
      <c r="O149" s="17" t="str">
        <f>IF(COUNTA($A149:$J149)=0,"",IF($A149="","Check ID",IF(SUMPRODUCT(--($A$2:$A$300=$A149))&gt;1,"Duplicate ID",IF(OR($B149="",SUMPRODUCT(--(Phases!$A$2:$A$50=$B149))=0),"Check phase",IF(OR(NOT(AND(ISNUMBER(H149),N(H149)&gt;=0,N(H149)&lt;=1000000000)),NOT(AND(ISNUMBER(I149),N(I149)&gt;=0,N(I149)&lt;=1000000000)),NOT(AND(ISNUMBER(J149),N(J149)&gt;=0,N(J149)&lt;=1))),"Check inputs","OK")))))</f>
        <v/>
      </c>
    </row>
    <row r="150" ht="28" customHeight="1" spans="1:15" x14ac:dyDescent="0.25">
      <c r="A150" s="12"/>
      <c r="B150" s="12"/>
      <c r="C150" s="13"/>
      <c r="D150" s="13"/>
      <c r="E150" s="18"/>
      <c r="F150" s="18"/>
      <c r="G150" s="12"/>
      <c r="H150" s="14"/>
      <c r="I150" s="14"/>
      <c r="J150" s="19"/>
      <c r="K150" s="20" t="str">
        <f>IF($A150="","",IF(AND(AND(ISNUMBER(E150),N(E150)&gt;=18264,N(E150)&lt;=73050),AND(ISNUMBER(F150),N(F150)&gt;=18264,N(F150)&lt;=73050),N(F150)&gt;=N(E150)),F150-E150+1,"n/a"))</f>
        <v/>
      </c>
      <c r="L150" s="21" t="str">
        <f>IF($A150="","",IF(ISNUMBER(K150),K150*N(J150),"n/a"))</f>
        <v/>
      </c>
      <c r="M150" s="17" t="str">
        <f>IF($A150="","",IF(NOT(ISNUMBER(K150)),"Check dates",IF(J150=1,"Done",IF(NOT(AND(ISNUMBER(Dashboard!$B$3),N(Dashboard!$B$3)&gt;=18264,N(Dashboard!$B$3)&lt;=73050)),"Check data",IF(Dashboard!$B$3&gt;F150,"Late",IF(Dashboard!$B$3&gt;=E150,"In progress","Not started"))))))</f>
        <v/>
      </c>
      <c r="N150" s="17" t="str">
        <f>IF($A150="","",IF(G150="","",IF(SUMPRODUCT(--($A$2:$A$300=G150))&lt;&gt;1,"Check ID",IF(OR(NOT(ISNUMBER(K150)),NOT(ISNUMBER(INDEX($K$2:$K$300,SUMPRODUCT(--($A$2:$A$300=G150),ROW($A$2:$A$300))-1)))),"Check dates",IF(INDEX($F$2:$F$300,SUMPRODUCT(--($A$2:$A$300=G150),ROW($A$2:$A$300))-1)&gt;=E150,"Conflict","OK")))))</f>
        <v/>
      </c>
      <c r="O150" s="17" t="str">
        <f>IF(COUNTA($A150:$J150)=0,"",IF($A150="","Check ID",IF(SUMPRODUCT(--($A$2:$A$300=$A150))&gt;1,"Duplicate ID",IF(OR($B150="",SUMPRODUCT(--(Phases!$A$2:$A$50=$B150))=0),"Check phase",IF(OR(NOT(AND(ISNUMBER(H150),N(H150)&gt;=0,N(H150)&lt;=1000000000)),NOT(AND(ISNUMBER(I150),N(I150)&gt;=0,N(I150)&lt;=1000000000)),NOT(AND(ISNUMBER(J150),N(J150)&gt;=0,N(J150)&lt;=1))),"Check inputs","OK")))))</f>
        <v/>
      </c>
    </row>
    <row r="151" ht="28" customHeight="1" spans="1:15" x14ac:dyDescent="0.25">
      <c r="A151" s="12"/>
      <c r="B151" s="12"/>
      <c r="C151" s="13"/>
      <c r="D151" s="13"/>
      <c r="E151" s="18"/>
      <c r="F151" s="18"/>
      <c r="G151" s="12"/>
      <c r="H151" s="14"/>
      <c r="I151" s="14"/>
      <c r="J151" s="19"/>
      <c r="K151" s="20" t="str">
        <f>IF($A151="","",IF(AND(AND(ISNUMBER(E151),N(E151)&gt;=18264,N(E151)&lt;=73050),AND(ISNUMBER(F151),N(F151)&gt;=18264,N(F151)&lt;=73050),N(F151)&gt;=N(E151)),F151-E151+1,"n/a"))</f>
        <v/>
      </c>
      <c r="L151" s="21" t="str">
        <f>IF($A151="","",IF(ISNUMBER(K151),K151*N(J151),"n/a"))</f>
        <v/>
      </c>
      <c r="M151" s="17" t="str">
        <f>IF($A151="","",IF(NOT(ISNUMBER(K151)),"Check dates",IF(J151=1,"Done",IF(NOT(AND(ISNUMBER(Dashboard!$B$3),N(Dashboard!$B$3)&gt;=18264,N(Dashboard!$B$3)&lt;=73050)),"Check data",IF(Dashboard!$B$3&gt;F151,"Late",IF(Dashboard!$B$3&gt;=E151,"In progress","Not started"))))))</f>
        <v/>
      </c>
      <c r="N151" s="17" t="str">
        <f>IF($A151="","",IF(G151="","",IF(SUMPRODUCT(--($A$2:$A$300=G151))&lt;&gt;1,"Check ID",IF(OR(NOT(ISNUMBER(K151)),NOT(ISNUMBER(INDEX($K$2:$K$300,SUMPRODUCT(--($A$2:$A$300=G151),ROW($A$2:$A$300))-1)))),"Check dates",IF(INDEX($F$2:$F$300,SUMPRODUCT(--($A$2:$A$300=G151),ROW($A$2:$A$300))-1)&gt;=E151,"Conflict","OK")))))</f>
        <v/>
      </c>
      <c r="O151" s="17" t="str">
        <f>IF(COUNTA($A151:$J151)=0,"",IF($A151="","Check ID",IF(SUMPRODUCT(--($A$2:$A$300=$A151))&gt;1,"Duplicate ID",IF(OR($B151="",SUMPRODUCT(--(Phases!$A$2:$A$50=$B151))=0),"Check phase",IF(OR(NOT(AND(ISNUMBER(H151),N(H151)&gt;=0,N(H151)&lt;=1000000000)),NOT(AND(ISNUMBER(I151),N(I151)&gt;=0,N(I151)&lt;=1000000000)),NOT(AND(ISNUMBER(J151),N(J151)&gt;=0,N(J151)&lt;=1))),"Check inputs","OK")))))</f>
        <v/>
      </c>
    </row>
    <row r="152" ht="28" customHeight="1" spans="1:15" x14ac:dyDescent="0.25">
      <c r="A152" s="12"/>
      <c r="B152" s="12"/>
      <c r="C152" s="13"/>
      <c r="D152" s="13"/>
      <c r="E152" s="18"/>
      <c r="F152" s="18"/>
      <c r="G152" s="12"/>
      <c r="H152" s="14"/>
      <c r="I152" s="14"/>
      <c r="J152" s="19"/>
      <c r="K152" s="20" t="str">
        <f>IF($A152="","",IF(AND(AND(ISNUMBER(E152),N(E152)&gt;=18264,N(E152)&lt;=73050),AND(ISNUMBER(F152),N(F152)&gt;=18264,N(F152)&lt;=73050),N(F152)&gt;=N(E152)),F152-E152+1,"n/a"))</f>
        <v/>
      </c>
      <c r="L152" s="21" t="str">
        <f>IF($A152="","",IF(ISNUMBER(K152),K152*N(J152),"n/a"))</f>
        <v/>
      </c>
      <c r="M152" s="17" t="str">
        <f>IF($A152="","",IF(NOT(ISNUMBER(K152)),"Check dates",IF(J152=1,"Done",IF(NOT(AND(ISNUMBER(Dashboard!$B$3),N(Dashboard!$B$3)&gt;=18264,N(Dashboard!$B$3)&lt;=73050)),"Check data",IF(Dashboard!$B$3&gt;F152,"Late",IF(Dashboard!$B$3&gt;=E152,"In progress","Not started"))))))</f>
        <v/>
      </c>
      <c r="N152" s="17" t="str">
        <f>IF($A152="","",IF(G152="","",IF(SUMPRODUCT(--($A$2:$A$300=G152))&lt;&gt;1,"Check ID",IF(OR(NOT(ISNUMBER(K152)),NOT(ISNUMBER(INDEX($K$2:$K$300,SUMPRODUCT(--($A$2:$A$300=G152),ROW($A$2:$A$300))-1)))),"Check dates",IF(INDEX($F$2:$F$300,SUMPRODUCT(--($A$2:$A$300=G152),ROW($A$2:$A$300))-1)&gt;=E152,"Conflict","OK")))))</f>
        <v/>
      </c>
      <c r="O152" s="17" t="str">
        <f>IF(COUNTA($A152:$J152)=0,"",IF($A152="","Check ID",IF(SUMPRODUCT(--($A$2:$A$300=$A152))&gt;1,"Duplicate ID",IF(OR($B152="",SUMPRODUCT(--(Phases!$A$2:$A$50=$B152))=0),"Check phase",IF(OR(NOT(AND(ISNUMBER(H152),N(H152)&gt;=0,N(H152)&lt;=1000000000)),NOT(AND(ISNUMBER(I152),N(I152)&gt;=0,N(I152)&lt;=1000000000)),NOT(AND(ISNUMBER(J152),N(J152)&gt;=0,N(J152)&lt;=1))),"Check inputs","OK")))))</f>
        <v/>
      </c>
    </row>
    <row r="153" ht="28" customHeight="1" spans="1:15" x14ac:dyDescent="0.25">
      <c r="A153" s="12"/>
      <c r="B153" s="12"/>
      <c r="C153" s="13"/>
      <c r="D153" s="13"/>
      <c r="E153" s="18"/>
      <c r="F153" s="18"/>
      <c r="G153" s="12"/>
      <c r="H153" s="14"/>
      <c r="I153" s="14"/>
      <c r="J153" s="19"/>
      <c r="K153" s="20" t="str">
        <f>IF($A153="","",IF(AND(AND(ISNUMBER(E153),N(E153)&gt;=18264,N(E153)&lt;=73050),AND(ISNUMBER(F153),N(F153)&gt;=18264,N(F153)&lt;=73050),N(F153)&gt;=N(E153)),F153-E153+1,"n/a"))</f>
        <v/>
      </c>
      <c r="L153" s="21" t="str">
        <f>IF($A153="","",IF(ISNUMBER(K153),K153*N(J153),"n/a"))</f>
        <v/>
      </c>
      <c r="M153" s="17" t="str">
        <f>IF($A153="","",IF(NOT(ISNUMBER(K153)),"Check dates",IF(J153=1,"Done",IF(NOT(AND(ISNUMBER(Dashboard!$B$3),N(Dashboard!$B$3)&gt;=18264,N(Dashboard!$B$3)&lt;=73050)),"Check data",IF(Dashboard!$B$3&gt;F153,"Late",IF(Dashboard!$B$3&gt;=E153,"In progress","Not started"))))))</f>
        <v/>
      </c>
      <c r="N153" s="17" t="str">
        <f>IF($A153="","",IF(G153="","",IF(SUMPRODUCT(--($A$2:$A$300=G153))&lt;&gt;1,"Check ID",IF(OR(NOT(ISNUMBER(K153)),NOT(ISNUMBER(INDEX($K$2:$K$300,SUMPRODUCT(--($A$2:$A$300=G153),ROW($A$2:$A$300))-1)))),"Check dates",IF(INDEX($F$2:$F$300,SUMPRODUCT(--($A$2:$A$300=G153),ROW($A$2:$A$300))-1)&gt;=E153,"Conflict","OK")))))</f>
        <v/>
      </c>
      <c r="O153" s="17" t="str">
        <f>IF(COUNTA($A153:$J153)=0,"",IF($A153="","Check ID",IF(SUMPRODUCT(--($A$2:$A$300=$A153))&gt;1,"Duplicate ID",IF(OR($B153="",SUMPRODUCT(--(Phases!$A$2:$A$50=$B153))=0),"Check phase",IF(OR(NOT(AND(ISNUMBER(H153),N(H153)&gt;=0,N(H153)&lt;=1000000000)),NOT(AND(ISNUMBER(I153),N(I153)&gt;=0,N(I153)&lt;=1000000000)),NOT(AND(ISNUMBER(J153),N(J153)&gt;=0,N(J153)&lt;=1))),"Check inputs","OK")))))</f>
        <v/>
      </c>
    </row>
    <row r="154" ht="28" customHeight="1" spans="1:15" x14ac:dyDescent="0.25">
      <c r="A154" s="12"/>
      <c r="B154" s="12"/>
      <c r="C154" s="13"/>
      <c r="D154" s="13"/>
      <c r="E154" s="18"/>
      <c r="F154" s="18"/>
      <c r="G154" s="12"/>
      <c r="H154" s="14"/>
      <c r="I154" s="14"/>
      <c r="J154" s="19"/>
      <c r="K154" s="20" t="str">
        <f>IF($A154="","",IF(AND(AND(ISNUMBER(E154),N(E154)&gt;=18264,N(E154)&lt;=73050),AND(ISNUMBER(F154),N(F154)&gt;=18264,N(F154)&lt;=73050),N(F154)&gt;=N(E154)),F154-E154+1,"n/a"))</f>
        <v/>
      </c>
      <c r="L154" s="21" t="str">
        <f>IF($A154="","",IF(ISNUMBER(K154),K154*N(J154),"n/a"))</f>
        <v/>
      </c>
      <c r="M154" s="17" t="str">
        <f>IF($A154="","",IF(NOT(ISNUMBER(K154)),"Check dates",IF(J154=1,"Done",IF(NOT(AND(ISNUMBER(Dashboard!$B$3),N(Dashboard!$B$3)&gt;=18264,N(Dashboard!$B$3)&lt;=73050)),"Check data",IF(Dashboard!$B$3&gt;F154,"Late",IF(Dashboard!$B$3&gt;=E154,"In progress","Not started"))))))</f>
        <v/>
      </c>
      <c r="N154" s="17" t="str">
        <f>IF($A154="","",IF(G154="","",IF(SUMPRODUCT(--($A$2:$A$300=G154))&lt;&gt;1,"Check ID",IF(OR(NOT(ISNUMBER(K154)),NOT(ISNUMBER(INDEX($K$2:$K$300,SUMPRODUCT(--($A$2:$A$300=G154),ROW($A$2:$A$300))-1)))),"Check dates",IF(INDEX($F$2:$F$300,SUMPRODUCT(--($A$2:$A$300=G154),ROW($A$2:$A$300))-1)&gt;=E154,"Conflict","OK")))))</f>
        <v/>
      </c>
      <c r="O154" s="17" t="str">
        <f>IF(COUNTA($A154:$J154)=0,"",IF($A154="","Check ID",IF(SUMPRODUCT(--($A$2:$A$300=$A154))&gt;1,"Duplicate ID",IF(OR($B154="",SUMPRODUCT(--(Phases!$A$2:$A$50=$B154))=0),"Check phase",IF(OR(NOT(AND(ISNUMBER(H154),N(H154)&gt;=0,N(H154)&lt;=1000000000)),NOT(AND(ISNUMBER(I154),N(I154)&gt;=0,N(I154)&lt;=1000000000)),NOT(AND(ISNUMBER(J154),N(J154)&gt;=0,N(J154)&lt;=1))),"Check inputs","OK")))))</f>
        <v/>
      </c>
    </row>
    <row r="155" ht="28" customHeight="1" spans="1:15" x14ac:dyDescent="0.25">
      <c r="A155" s="12"/>
      <c r="B155" s="12"/>
      <c r="C155" s="13"/>
      <c r="D155" s="13"/>
      <c r="E155" s="18"/>
      <c r="F155" s="18"/>
      <c r="G155" s="12"/>
      <c r="H155" s="14"/>
      <c r="I155" s="14"/>
      <c r="J155" s="19"/>
      <c r="K155" s="20" t="str">
        <f>IF($A155="","",IF(AND(AND(ISNUMBER(E155),N(E155)&gt;=18264,N(E155)&lt;=73050),AND(ISNUMBER(F155),N(F155)&gt;=18264,N(F155)&lt;=73050),N(F155)&gt;=N(E155)),F155-E155+1,"n/a"))</f>
        <v/>
      </c>
      <c r="L155" s="21" t="str">
        <f>IF($A155="","",IF(ISNUMBER(K155),K155*N(J155),"n/a"))</f>
        <v/>
      </c>
      <c r="M155" s="17" t="str">
        <f>IF($A155="","",IF(NOT(ISNUMBER(K155)),"Check dates",IF(J155=1,"Done",IF(NOT(AND(ISNUMBER(Dashboard!$B$3),N(Dashboard!$B$3)&gt;=18264,N(Dashboard!$B$3)&lt;=73050)),"Check data",IF(Dashboard!$B$3&gt;F155,"Late",IF(Dashboard!$B$3&gt;=E155,"In progress","Not started"))))))</f>
        <v/>
      </c>
      <c r="N155" s="17" t="str">
        <f>IF($A155="","",IF(G155="","",IF(SUMPRODUCT(--($A$2:$A$300=G155))&lt;&gt;1,"Check ID",IF(OR(NOT(ISNUMBER(K155)),NOT(ISNUMBER(INDEX($K$2:$K$300,SUMPRODUCT(--($A$2:$A$300=G155),ROW($A$2:$A$300))-1)))),"Check dates",IF(INDEX($F$2:$F$300,SUMPRODUCT(--($A$2:$A$300=G155),ROW($A$2:$A$300))-1)&gt;=E155,"Conflict","OK")))))</f>
        <v/>
      </c>
      <c r="O155" s="17" t="str">
        <f>IF(COUNTA($A155:$J155)=0,"",IF($A155="","Check ID",IF(SUMPRODUCT(--($A$2:$A$300=$A155))&gt;1,"Duplicate ID",IF(OR($B155="",SUMPRODUCT(--(Phases!$A$2:$A$50=$B155))=0),"Check phase",IF(OR(NOT(AND(ISNUMBER(H155),N(H155)&gt;=0,N(H155)&lt;=1000000000)),NOT(AND(ISNUMBER(I155),N(I155)&gt;=0,N(I155)&lt;=1000000000)),NOT(AND(ISNUMBER(J155),N(J155)&gt;=0,N(J155)&lt;=1))),"Check inputs","OK")))))</f>
        <v/>
      </c>
    </row>
    <row r="156" ht="28" customHeight="1" spans="1:15" x14ac:dyDescent="0.25">
      <c r="A156" s="12"/>
      <c r="B156" s="12"/>
      <c r="C156" s="13"/>
      <c r="D156" s="13"/>
      <c r="E156" s="18"/>
      <c r="F156" s="18"/>
      <c r="G156" s="12"/>
      <c r="H156" s="14"/>
      <c r="I156" s="14"/>
      <c r="J156" s="19"/>
      <c r="K156" s="20" t="str">
        <f>IF($A156="","",IF(AND(AND(ISNUMBER(E156),N(E156)&gt;=18264,N(E156)&lt;=73050),AND(ISNUMBER(F156),N(F156)&gt;=18264,N(F156)&lt;=73050),N(F156)&gt;=N(E156)),F156-E156+1,"n/a"))</f>
        <v/>
      </c>
      <c r="L156" s="21" t="str">
        <f>IF($A156="","",IF(ISNUMBER(K156),K156*N(J156),"n/a"))</f>
        <v/>
      </c>
      <c r="M156" s="17" t="str">
        <f>IF($A156="","",IF(NOT(ISNUMBER(K156)),"Check dates",IF(J156=1,"Done",IF(NOT(AND(ISNUMBER(Dashboard!$B$3),N(Dashboard!$B$3)&gt;=18264,N(Dashboard!$B$3)&lt;=73050)),"Check data",IF(Dashboard!$B$3&gt;F156,"Late",IF(Dashboard!$B$3&gt;=E156,"In progress","Not started"))))))</f>
        <v/>
      </c>
      <c r="N156" s="17" t="str">
        <f>IF($A156="","",IF(G156="","",IF(SUMPRODUCT(--($A$2:$A$300=G156))&lt;&gt;1,"Check ID",IF(OR(NOT(ISNUMBER(K156)),NOT(ISNUMBER(INDEX($K$2:$K$300,SUMPRODUCT(--($A$2:$A$300=G156),ROW($A$2:$A$300))-1)))),"Check dates",IF(INDEX($F$2:$F$300,SUMPRODUCT(--($A$2:$A$300=G156),ROW($A$2:$A$300))-1)&gt;=E156,"Conflict","OK")))))</f>
        <v/>
      </c>
      <c r="O156" s="17" t="str">
        <f>IF(COUNTA($A156:$J156)=0,"",IF($A156="","Check ID",IF(SUMPRODUCT(--($A$2:$A$300=$A156))&gt;1,"Duplicate ID",IF(OR($B156="",SUMPRODUCT(--(Phases!$A$2:$A$50=$B156))=0),"Check phase",IF(OR(NOT(AND(ISNUMBER(H156),N(H156)&gt;=0,N(H156)&lt;=1000000000)),NOT(AND(ISNUMBER(I156),N(I156)&gt;=0,N(I156)&lt;=1000000000)),NOT(AND(ISNUMBER(J156),N(J156)&gt;=0,N(J156)&lt;=1))),"Check inputs","OK")))))</f>
        <v/>
      </c>
    </row>
    <row r="157" ht="28" customHeight="1" spans="1:15" x14ac:dyDescent="0.25">
      <c r="A157" s="12"/>
      <c r="B157" s="12"/>
      <c r="C157" s="13"/>
      <c r="D157" s="13"/>
      <c r="E157" s="18"/>
      <c r="F157" s="18"/>
      <c r="G157" s="12"/>
      <c r="H157" s="14"/>
      <c r="I157" s="14"/>
      <c r="J157" s="19"/>
      <c r="K157" s="20" t="str">
        <f>IF($A157="","",IF(AND(AND(ISNUMBER(E157),N(E157)&gt;=18264,N(E157)&lt;=73050),AND(ISNUMBER(F157),N(F157)&gt;=18264,N(F157)&lt;=73050),N(F157)&gt;=N(E157)),F157-E157+1,"n/a"))</f>
        <v/>
      </c>
      <c r="L157" s="21" t="str">
        <f>IF($A157="","",IF(ISNUMBER(K157),K157*N(J157),"n/a"))</f>
        <v/>
      </c>
      <c r="M157" s="17" t="str">
        <f>IF($A157="","",IF(NOT(ISNUMBER(K157)),"Check dates",IF(J157=1,"Done",IF(NOT(AND(ISNUMBER(Dashboard!$B$3),N(Dashboard!$B$3)&gt;=18264,N(Dashboard!$B$3)&lt;=73050)),"Check data",IF(Dashboard!$B$3&gt;F157,"Late",IF(Dashboard!$B$3&gt;=E157,"In progress","Not started"))))))</f>
        <v/>
      </c>
      <c r="N157" s="17" t="str">
        <f>IF($A157="","",IF(G157="","",IF(SUMPRODUCT(--($A$2:$A$300=G157))&lt;&gt;1,"Check ID",IF(OR(NOT(ISNUMBER(K157)),NOT(ISNUMBER(INDEX($K$2:$K$300,SUMPRODUCT(--($A$2:$A$300=G157),ROW($A$2:$A$300))-1)))),"Check dates",IF(INDEX($F$2:$F$300,SUMPRODUCT(--($A$2:$A$300=G157),ROW($A$2:$A$300))-1)&gt;=E157,"Conflict","OK")))))</f>
        <v/>
      </c>
      <c r="O157" s="17" t="str">
        <f>IF(COUNTA($A157:$J157)=0,"",IF($A157="","Check ID",IF(SUMPRODUCT(--($A$2:$A$300=$A157))&gt;1,"Duplicate ID",IF(OR($B157="",SUMPRODUCT(--(Phases!$A$2:$A$50=$B157))=0),"Check phase",IF(OR(NOT(AND(ISNUMBER(H157),N(H157)&gt;=0,N(H157)&lt;=1000000000)),NOT(AND(ISNUMBER(I157),N(I157)&gt;=0,N(I157)&lt;=1000000000)),NOT(AND(ISNUMBER(J157),N(J157)&gt;=0,N(J157)&lt;=1))),"Check inputs","OK")))))</f>
        <v/>
      </c>
    </row>
    <row r="158" ht="28" customHeight="1" spans="1:15" x14ac:dyDescent="0.25">
      <c r="A158" s="12"/>
      <c r="B158" s="12"/>
      <c r="C158" s="13"/>
      <c r="D158" s="13"/>
      <c r="E158" s="18"/>
      <c r="F158" s="18"/>
      <c r="G158" s="12"/>
      <c r="H158" s="14"/>
      <c r="I158" s="14"/>
      <c r="J158" s="19"/>
      <c r="K158" s="20" t="str">
        <f>IF($A158="","",IF(AND(AND(ISNUMBER(E158),N(E158)&gt;=18264,N(E158)&lt;=73050),AND(ISNUMBER(F158),N(F158)&gt;=18264,N(F158)&lt;=73050),N(F158)&gt;=N(E158)),F158-E158+1,"n/a"))</f>
        <v/>
      </c>
      <c r="L158" s="21" t="str">
        <f>IF($A158="","",IF(ISNUMBER(K158),K158*N(J158),"n/a"))</f>
        <v/>
      </c>
      <c r="M158" s="17" t="str">
        <f>IF($A158="","",IF(NOT(ISNUMBER(K158)),"Check dates",IF(J158=1,"Done",IF(NOT(AND(ISNUMBER(Dashboard!$B$3),N(Dashboard!$B$3)&gt;=18264,N(Dashboard!$B$3)&lt;=73050)),"Check data",IF(Dashboard!$B$3&gt;F158,"Late",IF(Dashboard!$B$3&gt;=E158,"In progress","Not started"))))))</f>
        <v/>
      </c>
      <c r="N158" s="17" t="str">
        <f>IF($A158="","",IF(G158="","",IF(SUMPRODUCT(--($A$2:$A$300=G158))&lt;&gt;1,"Check ID",IF(OR(NOT(ISNUMBER(K158)),NOT(ISNUMBER(INDEX($K$2:$K$300,SUMPRODUCT(--($A$2:$A$300=G158),ROW($A$2:$A$300))-1)))),"Check dates",IF(INDEX($F$2:$F$300,SUMPRODUCT(--($A$2:$A$300=G158),ROW($A$2:$A$300))-1)&gt;=E158,"Conflict","OK")))))</f>
        <v/>
      </c>
      <c r="O158" s="17" t="str">
        <f>IF(COUNTA($A158:$J158)=0,"",IF($A158="","Check ID",IF(SUMPRODUCT(--($A$2:$A$300=$A158))&gt;1,"Duplicate ID",IF(OR($B158="",SUMPRODUCT(--(Phases!$A$2:$A$50=$B158))=0),"Check phase",IF(OR(NOT(AND(ISNUMBER(H158),N(H158)&gt;=0,N(H158)&lt;=1000000000)),NOT(AND(ISNUMBER(I158),N(I158)&gt;=0,N(I158)&lt;=1000000000)),NOT(AND(ISNUMBER(J158),N(J158)&gt;=0,N(J158)&lt;=1))),"Check inputs","OK")))))</f>
        <v/>
      </c>
    </row>
    <row r="159" ht="28" customHeight="1" spans="1:15" x14ac:dyDescent="0.25">
      <c r="A159" s="12"/>
      <c r="B159" s="12"/>
      <c r="C159" s="13"/>
      <c r="D159" s="13"/>
      <c r="E159" s="18"/>
      <c r="F159" s="18"/>
      <c r="G159" s="12"/>
      <c r="H159" s="14"/>
      <c r="I159" s="14"/>
      <c r="J159" s="19"/>
      <c r="K159" s="20" t="str">
        <f>IF($A159="","",IF(AND(AND(ISNUMBER(E159),N(E159)&gt;=18264,N(E159)&lt;=73050),AND(ISNUMBER(F159),N(F159)&gt;=18264,N(F159)&lt;=73050),N(F159)&gt;=N(E159)),F159-E159+1,"n/a"))</f>
        <v/>
      </c>
      <c r="L159" s="21" t="str">
        <f>IF($A159="","",IF(ISNUMBER(K159),K159*N(J159),"n/a"))</f>
        <v/>
      </c>
      <c r="M159" s="17" t="str">
        <f>IF($A159="","",IF(NOT(ISNUMBER(K159)),"Check dates",IF(J159=1,"Done",IF(NOT(AND(ISNUMBER(Dashboard!$B$3),N(Dashboard!$B$3)&gt;=18264,N(Dashboard!$B$3)&lt;=73050)),"Check data",IF(Dashboard!$B$3&gt;F159,"Late",IF(Dashboard!$B$3&gt;=E159,"In progress","Not started"))))))</f>
        <v/>
      </c>
      <c r="N159" s="17" t="str">
        <f>IF($A159="","",IF(G159="","",IF(SUMPRODUCT(--($A$2:$A$300=G159))&lt;&gt;1,"Check ID",IF(OR(NOT(ISNUMBER(K159)),NOT(ISNUMBER(INDEX($K$2:$K$300,SUMPRODUCT(--($A$2:$A$300=G159),ROW($A$2:$A$300))-1)))),"Check dates",IF(INDEX($F$2:$F$300,SUMPRODUCT(--($A$2:$A$300=G159),ROW($A$2:$A$300))-1)&gt;=E159,"Conflict","OK")))))</f>
        <v/>
      </c>
      <c r="O159" s="17" t="str">
        <f>IF(COUNTA($A159:$J159)=0,"",IF($A159="","Check ID",IF(SUMPRODUCT(--($A$2:$A$300=$A159))&gt;1,"Duplicate ID",IF(OR($B159="",SUMPRODUCT(--(Phases!$A$2:$A$50=$B159))=0),"Check phase",IF(OR(NOT(AND(ISNUMBER(H159),N(H159)&gt;=0,N(H159)&lt;=1000000000)),NOT(AND(ISNUMBER(I159),N(I159)&gt;=0,N(I159)&lt;=1000000000)),NOT(AND(ISNUMBER(J159),N(J159)&gt;=0,N(J159)&lt;=1))),"Check inputs","OK")))))</f>
        <v/>
      </c>
    </row>
    <row r="160" ht="28" customHeight="1" spans="1:15" x14ac:dyDescent="0.25">
      <c r="A160" s="12"/>
      <c r="B160" s="12"/>
      <c r="C160" s="13"/>
      <c r="D160" s="13"/>
      <c r="E160" s="18"/>
      <c r="F160" s="18"/>
      <c r="G160" s="12"/>
      <c r="H160" s="14"/>
      <c r="I160" s="14"/>
      <c r="J160" s="19"/>
      <c r="K160" s="20" t="str">
        <f>IF($A160="","",IF(AND(AND(ISNUMBER(E160),N(E160)&gt;=18264,N(E160)&lt;=73050),AND(ISNUMBER(F160),N(F160)&gt;=18264,N(F160)&lt;=73050),N(F160)&gt;=N(E160)),F160-E160+1,"n/a"))</f>
        <v/>
      </c>
      <c r="L160" s="21" t="str">
        <f>IF($A160="","",IF(ISNUMBER(K160),K160*N(J160),"n/a"))</f>
        <v/>
      </c>
      <c r="M160" s="17" t="str">
        <f>IF($A160="","",IF(NOT(ISNUMBER(K160)),"Check dates",IF(J160=1,"Done",IF(NOT(AND(ISNUMBER(Dashboard!$B$3),N(Dashboard!$B$3)&gt;=18264,N(Dashboard!$B$3)&lt;=73050)),"Check data",IF(Dashboard!$B$3&gt;F160,"Late",IF(Dashboard!$B$3&gt;=E160,"In progress","Not started"))))))</f>
        <v/>
      </c>
      <c r="N160" s="17" t="str">
        <f>IF($A160="","",IF(G160="","",IF(SUMPRODUCT(--($A$2:$A$300=G160))&lt;&gt;1,"Check ID",IF(OR(NOT(ISNUMBER(K160)),NOT(ISNUMBER(INDEX($K$2:$K$300,SUMPRODUCT(--($A$2:$A$300=G160),ROW($A$2:$A$300))-1)))),"Check dates",IF(INDEX($F$2:$F$300,SUMPRODUCT(--($A$2:$A$300=G160),ROW($A$2:$A$300))-1)&gt;=E160,"Conflict","OK")))))</f>
        <v/>
      </c>
      <c r="O160" s="17" t="str">
        <f>IF(COUNTA($A160:$J160)=0,"",IF($A160="","Check ID",IF(SUMPRODUCT(--($A$2:$A$300=$A160))&gt;1,"Duplicate ID",IF(OR($B160="",SUMPRODUCT(--(Phases!$A$2:$A$50=$B160))=0),"Check phase",IF(OR(NOT(AND(ISNUMBER(H160),N(H160)&gt;=0,N(H160)&lt;=1000000000)),NOT(AND(ISNUMBER(I160),N(I160)&gt;=0,N(I160)&lt;=1000000000)),NOT(AND(ISNUMBER(J160),N(J160)&gt;=0,N(J160)&lt;=1))),"Check inputs","OK")))))</f>
        <v/>
      </c>
    </row>
    <row r="161" ht="28" customHeight="1" spans="1:15" x14ac:dyDescent="0.25">
      <c r="A161" s="12"/>
      <c r="B161" s="12"/>
      <c r="C161" s="13"/>
      <c r="D161" s="13"/>
      <c r="E161" s="18"/>
      <c r="F161" s="18"/>
      <c r="G161" s="12"/>
      <c r="H161" s="14"/>
      <c r="I161" s="14"/>
      <c r="J161" s="19"/>
      <c r="K161" s="20" t="str">
        <f>IF($A161="","",IF(AND(AND(ISNUMBER(E161),N(E161)&gt;=18264,N(E161)&lt;=73050),AND(ISNUMBER(F161),N(F161)&gt;=18264,N(F161)&lt;=73050),N(F161)&gt;=N(E161)),F161-E161+1,"n/a"))</f>
        <v/>
      </c>
      <c r="L161" s="21" t="str">
        <f>IF($A161="","",IF(ISNUMBER(K161),K161*N(J161),"n/a"))</f>
        <v/>
      </c>
      <c r="M161" s="17" t="str">
        <f>IF($A161="","",IF(NOT(ISNUMBER(K161)),"Check dates",IF(J161=1,"Done",IF(NOT(AND(ISNUMBER(Dashboard!$B$3),N(Dashboard!$B$3)&gt;=18264,N(Dashboard!$B$3)&lt;=73050)),"Check data",IF(Dashboard!$B$3&gt;F161,"Late",IF(Dashboard!$B$3&gt;=E161,"In progress","Not started"))))))</f>
        <v/>
      </c>
      <c r="N161" s="17" t="str">
        <f>IF($A161="","",IF(G161="","",IF(SUMPRODUCT(--($A$2:$A$300=G161))&lt;&gt;1,"Check ID",IF(OR(NOT(ISNUMBER(K161)),NOT(ISNUMBER(INDEX($K$2:$K$300,SUMPRODUCT(--($A$2:$A$300=G161),ROW($A$2:$A$300))-1)))),"Check dates",IF(INDEX($F$2:$F$300,SUMPRODUCT(--($A$2:$A$300=G161),ROW($A$2:$A$300))-1)&gt;=E161,"Conflict","OK")))))</f>
        <v/>
      </c>
      <c r="O161" s="17" t="str">
        <f>IF(COUNTA($A161:$J161)=0,"",IF($A161="","Check ID",IF(SUMPRODUCT(--($A$2:$A$300=$A161))&gt;1,"Duplicate ID",IF(OR($B161="",SUMPRODUCT(--(Phases!$A$2:$A$50=$B161))=0),"Check phase",IF(OR(NOT(AND(ISNUMBER(H161),N(H161)&gt;=0,N(H161)&lt;=1000000000)),NOT(AND(ISNUMBER(I161),N(I161)&gt;=0,N(I161)&lt;=1000000000)),NOT(AND(ISNUMBER(J161),N(J161)&gt;=0,N(J161)&lt;=1))),"Check inputs","OK")))))</f>
        <v/>
      </c>
    </row>
    <row r="162" ht="28" customHeight="1" spans="1:15" x14ac:dyDescent="0.25">
      <c r="A162" s="12"/>
      <c r="B162" s="12"/>
      <c r="C162" s="13"/>
      <c r="D162" s="13"/>
      <c r="E162" s="18"/>
      <c r="F162" s="18"/>
      <c r="G162" s="12"/>
      <c r="H162" s="14"/>
      <c r="I162" s="14"/>
      <c r="J162" s="19"/>
      <c r="K162" s="20" t="str">
        <f>IF($A162="","",IF(AND(AND(ISNUMBER(E162),N(E162)&gt;=18264,N(E162)&lt;=73050),AND(ISNUMBER(F162),N(F162)&gt;=18264,N(F162)&lt;=73050),N(F162)&gt;=N(E162)),F162-E162+1,"n/a"))</f>
        <v/>
      </c>
      <c r="L162" s="21" t="str">
        <f>IF($A162="","",IF(ISNUMBER(K162),K162*N(J162),"n/a"))</f>
        <v/>
      </c>
      <c r="M162" s="17" t="str">
        <f>IF($A162="","",IF(NOT(ISNUMBER(K162)),"Check dates",IF(J162=1,"Done",IF(NOT(AND(ISNUMBER(Dashboard!$B$3),N(Dashboard!$B$3)&gt;=18264,N(Dashboard!$B$3)&lt;=73050)),"Check data",IF(Dashboard!$B$3&gt;F162,"Late",IF(Dashboard!$B$3&gt;=E162,"In progress","Not started"))))))</f>
        <v/>
      </c>
      <c r="N162" s="17" t="str">
        <f>IF($A162="","",IF(G162="","",IF(SUMPRODUCT(--($A$2:$A$300=G162))&lt;&gt;1,"Check ID",IF(OR(NOT(ISNUMBER(K162)),NOT(ISNUMBER(INDEX($K$2:$K$300,SUMPRODUCT(--($A$2:$A$300=G162),ROW($A$2:$A$300))-1)))),"Check dates",IF(INDEX($F$2:$F$300,SUMPRODUCT(--($A$2:$A$300=G162),ROW($A$2:$A$300))-1)&gt;=E162,"Conflict","OK")))))</f>
        <v/>
      </c>
      <c r="O162" s="17" t="str">
        <f>IF(COUNTA($A162:$J162)=0,"",IF($A162="","Check ID",IF(SUMPRODUCT(--($A$2:$A$300=$A162))&gt;1,"Duplicate ID",IF(OR($B162="",SUMPRODUCT(--(Phases!$A$2:$A$50=$B162))=0),"Check phase",IF(OR(NOT(AND(ISNUMBER(H162),N(H162)&gt;=0,N(H162)&lt;=1000000000)),NOT(AND(ISNUMBER(I162),N(I162)&gt;=0,N(I162)&lt;=1000000000)),NOT(AND(ISNUMBER(J162),N(J162)&gt;=0,N(J162)&lt;=1))),"Check inputs","OK")))))</f>
        <v/>
      </c>
    </row>
    <row r="163" ht="28" customHeight="1" spans="1:15" x14ac:dyDescent="0.25">
      <c r="A163" s="12"/>
      <c r="B163" s="12"/>
      <c r="C163" s="13"/>
      <c r="D163" s="13"/>
      <c r="E163" s="18"/>
      <c r="F163" s="18"/>
      <c r="G163" s="12"/>
      <c r="H163" s="14"/>
      <c r="I163" s="14"/>
      <c r="J163" s="19"/>
      <c r="K163" s="20" t="str">
        <f>IF($A163="","",IF(AND(AND(ISNUMBER(E163),N(E163)&gt;=18264,N(E163)&lt;=73050),AND(ISNUMBER(F163),N(F163)&gt;=18264,N(F163)&lt;=73050),N(F163)&gt;=N(E163)),F163-E163+1,"n/a"))</f>
        <v/>
      </c>
      <c r="L163" s="21" t="str">
        <f>IF($A163="","",IF(ISNUMBER(K163),K163*N(J163),"n/a"))</f>
        <v/>
      </c>
      <c r="M163" s="17" t="str">
        <f>IF($A163="","",IF(NOT(ISNUMBER(K163)),"Check dates",IF(J163=1,"Done",IF(NOT(AND(ISNUMBER(Dashboard!$B$3),N(Dashboard!$B$3)&gt;=18264,N(Dashboard!$B$3)&lt;=73050)),"Check data",IF(Dashboard!$B$3&gt;F163,"Late",IF(Dashboard!$B$3&gt;=E163,"In progress","Not started"))))))</f>
        <v/>
      </c>
      <c r="N163" s="17" t="str">
        <f>IF($A163="","",IF(G163="","",IF(SUMPRODUCT(--($A$2:$A$300=G163))&lt;&gt;1,"Check ID",IF(OR(NOT(ISNUMBER(K163)),NOT(ISNUMBER(INDEX($K$2:$K$300,SUMPRODUCT(--($A$2:$A$300=G163),ROW($A$2:$A$300))-1)))),"Check dates",IF(INDEX($F$2:$F$300,SUMPRODUCT(--($A$2:$A$300=G163),ROW($A$2:$A$300))-1)&gt;=E163,"Conflict","OK")))))</f>
        <v/>
      </c>
      <c r="O163" s="17" t="str">
        <f>IF(COUNTA($A163:$J163)=0,"",IF($A163="","Check ID",IF(SUMPRODUCT(--($A$2:$A$300=$A163))&gt;1,"Duplicate ID",IF(OR($B163="",SUMPRODUCT(--(Phases!$A$2:$A$50=$B163))=0),"Check phase",IF(OR(NOT(AND(ISNUMBER(H163),N(H163)&gt;=0,N(H163)&lt;=1000000000)),NOT(AND(ISNUMBER(I163),N(I163)&gt;=0,N(I163)&lt;=1000000000)),NOT(AND(ISNUMBER(J163),N(J163)&gt;=0,N(J163)&lt;=1))),"Check inputs","OK")))))</f>
        <v/>
      </c>
    </row>
    <row r="164" ht="28" customHeight="1" spans="1:15" x14ac:dyDescent="0.25">
      <c r="A164" s="12"/>
      <c r="B164" s="12"/>
      <c r="C164" s="13"/>
      <c r="D164" s="13"/>
      <c r="E164" s="18"/>
      <c r="F164" s="18"/>
      <c r="G164" s="12"/>
      <c r="H164" s="14"/>
      <c r="I164" s="14"/>
      <c r="J164" s="19"/>
      <c r="K164" s="20" t="str">
        <f>IF($A164="","",IF(AND(AND(ISNUMBER(E164),N(E164)&gt;=18264,N(E164)&lt;=73050),AND(ISNUMBER(F164),N(F164)&gt;=18264,N(F164)&lt;=73050),N(F164)&gt;=N(E164)),F164-E164+1,"n/a"))</f>
        <v/>
      </c>
      <c r="L164" s="21" t="str">
        <f>IF($A164="","",IF(ISNUMBER(K164),K164*N(J164),"n/a"))</f>
        <v/>
      </c>
      <c r="M164" s="17" t="str">
        <f>IF($A164="","",IF(NOT(ISNUMBER(K164)),"Check dates",IF(J164=1,"Done",IF(NOT(AND(ISNUMBER(Dashboard!$B$3),N(Dashboard!$B$3)&gt;=18264,N(Dashboard!$B$3)&lt;=73050)),"Check data",IF(Dashboard!$B$3&gt;F164,"Late",IF(Dashboard!$B$3&gt;=E164,"In progress","Not started"))))))</f>
        <v/>
      </c>
      <c r="N164" s="17" t="str">
        <f>IF($A164="","",IF(G164="","",IF(SUMPRODUCT(--($A$2:$A$300=G164))&lt;&gt;1,"Check ID",IF(OR(NOT(ISNUMBER(K164)),NOT(ISNUMBER(INDEX($K$2:$K$300,SUMPRODUCT(--($A$2:$A$300=G164),ROW($A$2:$A$300))-1)))),"Check dates",IF(INDEX($F$2:$F$300,SUMPRODUCT(--($A$2:$A$300=G164),ROW($A$2:$A$300))-1)&gt;=E164,"Conflict","OK")))))</f>
        <v/>
      </c>
      <c r="O164" s="17" t="str">
        <f>IF(COUNTA($A164:$J164)=0,"",IF($A164="","Check ID",IF(SUMPRODUCT(--($A$2:$A$300=$A164))&gt;1,"Duplicate ID",IF(OR($B164="",SUMPRODUCT(--(Phases!$A$2:$A$50=$B164))=0),"Check phase",IF(OR(NOT(AND(ISNUMBER(H164),N(H164)&gt;=0,N(H164)&lt;=1000000000)),NOT(AND(ISNUMBER(I164),N(I164)&gt;=0,N(I164)&lt;=1000000000)),NOT(AND(ISNUMBER(J164),N(J164)&gt;=0,N(J164)&lt;=1))),"Check inputs","OK")))))</f>
        <v/>
      </c>
    </row>
    <row r="165" ht="28" customHeight="1" spans="1:15" x14ac:dyDescent="0.25">
      <c r="A165" s="12"/>
      <c r="B165" s="12"/>
      <c r="C165" s="13"/>
      <c r="D165" s="13"/>
      <c r="E165" s="18"/>
      <c r="F165" s="18"/>
      <c r="G165" s="12"/>
      <c r="H165" s="14"/>
      <c r="I165" s="14"/>
      <c r="J165" s="19"/>
      <c r="K165" s="20" t="str">
        <f>IF($A165="","",IF(AND(AND(ISNUMBER(E165),N(E165)&gt;=18264,N(E165)&lt;=73050),AND(ISNUMBER(F165),N(F165)&gt;=18264,N(F165)&lt;=73050),N(F165)&gt;=N(E165)),F165-E165+1,"n/a"))</f>
        <v/>
      </c>
      <c r="L165" s="21" t="str">
        <f>IF($A165="","",IF(ISNUMBER(K165),K165*N(J165),"n/a"))</f>
        <v/>
      </c>
      <c r="M165" s="17" t="str">
        <f>IF($A165="","",IF(NOT(ISNUMBER(K165)),"Check dates",IF(J165=1,"Done",IF(NOT(AND(ISNUMBER(Dashboard!$B$3),N(Dashboard!$B$3)&gt;=18264,N(Dashboard!$B$3)&lt;=73050)),"Check data",IF(Dashboard!$B$3&gt;F165,"Late",IF(Dashboard!$B$3&gt;=E165,"In progress","Not started"))))))</f>
        <v/>
      </c>
      <c r="N165" s="17" t="str">
        <f>IF($A165="","",IF(G165="","",IF(SUMPRODUCT(--($A$2:$A$300=G165))&lt;&gt;1,"Check ID",IF(OR(NOT(ISNUMBER(K165)),NOT(ISNUMBER(INDEX($K$2:$K$300,SUMPRODUCT(--($A$2:$A$300=G165),ROW($A$2:$A$300))-1)))),"Check dates",IF(INDEX($F$2:$F$300,SUMPRODUCT(--($A$2:$A$300=G165),ROW($A$2:$A$300))-1)&gt;=E165,"Conflict","OK")))))</f>
        <v/>
      </c>
      <c r="O165" s="17" t="str">
        <f>IF(COUNTA($A165:$J165)=0,"",IF($A165="","Check ID",IF(SUMPRODUCT(--($A$2:$A$300=$A165))&gt;1,"Duplicate ID",IF(OR($B165="",SUMPRODUCT(--(Phases!$A$2:$A$50=$B165))=0),"Check phase",IF(OR(NOT(AND(ISNUMBER(H165),N(H165)&gt;=0,N(H165)&lt;=1000000000)),NOT(AND(ISNUMBER(I165),N(I165)&gt;=0,N(I165)&lt;=1000000000)),NOT(AND(ISNUMBER(J165),N(J165)&gt;=0,N(J165)&lt;=1))),"Check inputs","OK")))))</f>
        <v/>
      </c>
    </row>
    <row r="166" ht="28" customHeight="1" spans="1:15" x14ac:dyDescent="0.25">
      <c r="A166" s="12"/>
      <c r="B166" s="12"/>
      <c r="C166" s="13"/>
      <c r="D166" s="13"/>
      <c r="E166" s="18"/>
      <c r="F166" s="18"/>
      <c r="G166" s="12"/>
      <c r="H166" s="14"/>
      <c r="I166" s="14"/>
      <c r="J166" s="19"/>
      <c r="K166" s="20" t="str">
        <f>IF($A166="","",IF(AND(AND(ISNUMBER(E166),N(E166)&gt;=18264,N(E166)&lt;=73050),AND(ISNUMBER(F166),N(F166)&gt;=18264,N(F166)&lt;=73050),N(F166)&gt;=N(E166)),F166-E166+1,"n/a"))</f>
        <v/>
      </c>
      <c r="L166" s="21" t="str">
        <f>IF($A166="","",IF(ISNUMBER(K166),K166*N(J166),"n/a"))</f>
        <v/>
      </c>
      <c r="M166" s="17" t="str">
        <f>IF($A166="","",IF(NOT(ISNUMBER(K166)),"Check dates",IF(J166=1,"Done",IF(NOT(AND(ISNUMBER(Dashboard!$B$3),N(Dashboard!$B$3)&gt;=18264,N(Dashboard!$B$3)&lt;=73050)),"Check data",IF(Dashboard!$B$3&gt;F166,"Late",IF(Dashboard!$B$3&gt;=E166,"In progress","Not started"))))))</f>
        <v/>
      </c>
      <c r="N166" s="17" t="str">
        <f>IF($A166="","",IF(G166="","",IF(SUMPRODUCT(--($A$2:$A$300=G166))&lt;&gt;1,"Check ID",IF(OR(NOT(ISNUMBER(K166)),NOT(ISNUMBER(INDEX($K$2:$K$300,SUMPRODUCT(--($A$2:$A$300=G166),ROW($A$2:$A$300))-1)))),"Check dates",IF(INDEX($F$2:$F$300,SUMPRODUCT(--($A$2:$A$300=G166),ROW($A$2:$A$300))-1)&gt;=E166,"Conflict","OK")))))</f>
        <v/>
      </c>
      <c r="O166" s="17" t="str">
        <f>IF(COUNTA($A166:$J166)=0,"",IF($A166="","Check ID",IF(SUMPRODUCT(--($A$2:$A$300=$A166))&gt;1,"Duplicate ID",IF(OR($B166="",SUMPRODUCT(--(Phases!$A$2:$A$50=$B166))=0),"Check phase",IF(OR(NOT(AND(ISNUMBER(H166),N(H166)&gt;=0,N(H166)&lt;=1000000000)),NOT(AND(ISNUMBER(I166),N(I166)&gt;=0,N(I166)&lt;=1000000000)),NOT(AND(ISNUMBER(J166),N(J166)&gt;=0,N(J166)&lt;=1))),"Check inputs","OK")))))</f>
        <v/>
      </c>
    </row>
    <row r="167" ht="28" customHeight="1" spans="1:15" x14ac:dyDescent="0.25">
      <c r="A167" s="12"/>
      <c r="B167" s="12"/>
      <c r="C167" s="13"/>
      <c r="D167" s="13"/>
      <c r="E167" s="18"/>
      <c r="F167" s="18"/>
      <c r="G167" s="12"/>
      <c r="H167" s="14"/>
      <c r="I167" s="14"/>
      <c r="J167" s="19"/>
      <c r="K167" s="20" t="str">
        <f>IF($A167="","",IF(AND(AND(ISNUMBER(E167),N(E167)&gt;=18264,N(E167)&lt;=73050),AND(ISNUMBER(F167),N(F167)&gt;=18264,N(F167)&lt;=73050),N(F167)&gt;=N(E167)),F167-E167+1,"n/a"))</f>
        <v/>
      </c>
      <c r="L167" s="21" t="str">
        <f>IF($A167="","",IF(ISNUMBER(K167),K167*N(J167),"n/a"))</f>
        <v/>
      </c>
      <c r="M167" s="17" t="str">
        <f>IF($A167="","",IF(NOT(ISNUMBER(K167)),"Check dates",IF(J167=1,"Done",IF(NOT(AND(ISNUMBER(Dashboard!$B$3),N(Dashboard!$B$3)&gt;=18264,N(Dashboard!$B$3)&lt;=73050)),"Check data",IF(Dashboard!$B$3&gt;F167,"Late",IF(Dashboard!$B$3&gt;=E167,"In progress","Not started"))))))</f>
        <v/>
      </c>
      <c r="N167" s="17" t="str">
        <f>IF($A167="","",IF(G167="","",IF(SUMPRODUCT(--($A$2:$A$300=G167))&lt;&gt;1,"Check ID",IF(OR(NOT(ISNUMBER(K167)),NOT(ISNUMBER(INDEX($K$2:$K$300,SUMPRODUCT(--($A$2:$A$300=G167),ROW($A$2:$A$300))-1)))),"Check dates",IF(INDEX($F$2:$F$300,SUMPRODUCT(--($A$2:$A$300=G167),ROW($A$2:$A$300))-1)&gt;=E167,"Conflict","OK")))))</f>
        <v/>
      </c>
      <c r="O167" s="17" t="str">
        <f>IF(COUNTA($A167:$J167)=0,"",IF($A167="","Check ID",IF(SUMPRODUCT(--($A$2:$A$300=$A167))&gt;1,"Duplicate ID",IF(OR($B167="",SUMPRODUCT(--(Phases!$A$2:$A$50=$B167))=0),"Check phase",IF(OR(NOT(AND(ISNUMBER(H167),N(H167)&gt;=0,N(H167)&lt;=1000000000)),NOT(AND(ISNUMBER(I167),N(I167)&gt;=0,N(I167)&lt;=1000000000)),NOT(AND(ISNUMBER(J167),N(J167)&gt;=0,N(J167)&lt;=1))),"Check inputs","OK")))))</f>
        <v/>
      </c>
    </row>
    <row r="168" ht="28" customHeight="1" spans="1:15" x14ac:dyDescent="0.25">
      <c r="A168" s="12"/>
      <c r="B168" s="12"/>
      <c r="C168" s="13"/>
      <c r="D168" s="13"/>
      <c r="E168" s="18"/>
      <c r="F168" s="18"/>
      <c r="G168" s="12"/>
      <c r="H168" s="14"/>
      <c r="I168" s="14"/>
      <c r="J168" s="19"/>
      <c r="K168" s="20" t="str">
        <f>IF($A168="","",IF(AND(AND(ISNUMBER(E168),N(E168)&gt;=18264,N(E168)&lt;=73050),AND(ISNUMBER(F168),N(F168)&gt;=18264,N(F168)&lt;=73050),N(F168)&gt;=N(E168)),F168-E168+1,"n/a"))</f>
        <v/>
      </c>
      <c r="L168" s="21" t="str">
        <f>IF($A168="","",IF(ISNUMBER(K168),K168*N(J168),"n/a"))</f>
        <v/>
      </c>
      <c r="M168" s="17" t="str">
        <f>IF($A168="","",IF(NOT(ISNUMBER(K168)),"Check dates",IF(J168=1,"Done",IF(NOT(AND(ISNUMBER(Dashboard!$B$3),N(Dashboard!$B$3)&gt;=18264,N(Dashboard!$B$3)&lt;=73050)),"Check data",IF(Dashboard!$B$3&gt;F168,"Late",IF(Dashboard!$B$3&gt;=E168,"In progress","Not started"))))))</f>
        <v/>
      </c>
      <c r="N168" s="17" t="str">
        <f>IF($A168="","",IF(G168="","",IF(SUMPRODUCT(--($A$2:$A$300=G168))&lt;&gt;1,"Check ID",IF(OR(NOT(ISNUMBER(K168)),NOT(ISNUMBER(INDEX($K$2:$K$300,SUMPRODUCT(--($A$2:$A$300=G168),ROW($A$2:$A$300))-1)))),"Check dates",IF(INDEX($F$2:$F$300,SUMPRODUCT(--($A$2:$A$300=G168),ROW($A$2:$A$300))-1)&gt;=E168,"Conflict","OK")))))</f>
        <v/>
      </c>
      <c r="O168" s="17" t="str">
        <f>IF(COUNTA($A168:$J168)=0,"",IF($A168="","Check ID",IF(SUMPRODUCT(--($A$2:$A$300=$A168))&gt;1,"Duplicate ID",IF(OR($B168="",SUMPRODUCT(--(Phases!$A$2:$A$50=$B168))=0),"Check phase",IF(OR(NOT(AND(ISNUMBER(H168),N(H168)&gt;=0,N(H168)&lt;=1000000000)),NOT(AND(ISNUMBER(I168),N(I168)&gt;=0,N(I168)&lt;=1000000000)),NOT(AND(ISNUMBER(J168),N(J168)&gt;=0,N(J168)&lt;=1))),"Check inputs","OK")))))</f>
        <v/>
      </c>
    </row>
    <row r="169" ht="28" customHeight="1" spans="1:15" x14ac:dyDescent="0.25">
      <c r="A169" s="12"/>
      <c r="B169" s="12"/>
      <c r="C169" s="13"/>
      <c r="D169" s="13"/>
      <c r="E169" s="18"/>
      <c r="F169" s="18"/>
      <c r="G169" s="12"/>
      <c r="H169" s="14"/>
      <c r="I169" s="14"/>
      <c r="J169" s="19"/>
      <c r="K169" s="20" t="str">
        <f>IF($A169="","",IF(AND(AND(ISNUMBER(E169),N(E169)&gt;=18264,N(E169)&lt;=73050),AND(ISNUMBER(F169),N(F169)&gt;=18264,N(F169)&lt;=73050),N(F169)&gt;=N(E169)),F169-E169+1,"n/a"))</f>
        <v/>
      </c>
      <c r="L169" s="21" t="str">
        <f>IF($A169="","",IF(ISNUMBER(K169),K169*N(J169),"n/a"))</f>
        <v/>
      </c>
      <c r="M169" s="17" t="str">
        <f>IF($A169="","",IF(NOT(ISNUMBER(K169)),"Check dates",IF(J169=1,"Done",IF(NOT(AND(ISNUMBER(Dashboard!$B$3),N(Dashboard!$B$3)&gt;=18264,N(Dashboard!$B$3)&lt;=73050)),"Check data",IF(Dashboard!$B$3&gt;F169,"Late",IF(Dashboard!$B$3&gt;=E169,"In progress","Not started"))))))</f>
        <v/>
      </c>
      <c r="N169" s="17" t="str">
        <f>IF($A169="","",IF(G169="","",IF(SUMPRODUCT(--($A$2:$A$300=G169))&lt;&gt;1,"Check ID",IF(OR(NOT(ISNUMBER(K169)),NOT(ISNUMBER(INDEX($K$2:$K$300,SUMPRODUCT(--($A$2:$A$300=G169),ROW($A$2:$A$300))-1)))),"Check dates",IF(INDEX($F$2:$F$300,SUMPRODUCT(--($A$2:$A$300=G169),ROW($A$2:$A$300))-1)&gt;=E169,"Conflict","OK")))))</f>
        <v/>
      </c>
      <c r="O169" s="17" t="str">
        <f>IF(COUNTA($A169:$J169)=0,"",IF($A169="","Check ID",IF(SUMPRODUCT(--($A$2:$A$300=$A169))&gt;1,"Duplicate ID",IF(OR($B169="",SUMPRODUCT(--(Phases!$A$2:$A$50=$B169))=0),"Check phase",IF(OR(NOT(AND(ISNUMBER(H169),N(H169)&gt;=0,N(H169)&lt;=1000000000)),NOT(AND(ISNUMBER(I169),N(I169)&gt;=0,N(I169)&lt;=1000000000)),NOT(AND(ISNUMBER(J169),N(J169)&gt;=0,N(J169)&lt;=1))),"Check inputs","OK")))))</f>
        <v/>
      </c>
    </row>
    <row r="170" ht="28" customHeight="1" spans="1:15" x14ac:dyDescent="0.25">
      <c r="A170" s="12"/>
      <c r="B170" s="12"/>
      <c r="C170" s="13"/>
      <c r="D170" s="13"/>
      <c r="E170" s="18"/>
      <c r="F170" s="18"/>
      <c r="G170" s="12"/>
      <c r="H170" s="14"/>
      <c r="I170" s="14"/>
      <c r="J170" s="19"/>
      <c r="K170" s="20" t="str">
        <f>IF($A170="","",IF(AND(AND(ISNUMBER(E170),N(E170)&gt;=18264,N(E170)&lt;=73050),AND(ISNUMBER(F170),N(F170)&gt;=18264,N(F170)&lt;=73050),N(F170)&gt;=N(E170)),F170-E170+1,"n/a"))</f>
        <v/>
      </c>
      <c r="L170" s="21" t="str">
        <f>IF($A170="","",IF(ISNUMBER(K170),K170*N(J170),"n/a"))</f>
        <v/>
      </c>
      <c r="M170" s="17" t="str">
        <f>IF($A170="","",IF(NOT(ISNUMBER(K170)),"Check dates",IF(J170=1,"Done",IF(NOT(AND(ISNUMBER(Dashboard!$B$3),N(Dashboard!$B$3)&gt;=18264,N(Dashboard!$B$3)&lt;=73050)),"Check data",IF(Dashboard!$B$3&gt;F170,"Late",IF(Dashboard!$B$3&gt;=E170,"In progress","Not started"))))))</f>
        <v/>
      </c>
      <c r="N170" s="17" t="str">
        <f>IF($A170="","",IF(G170="","",IF(SUMPRODUCT(--($A$2:$A$300=G170))&lt;&gt;1,"Check ID",IF(OR(NOT(ISNUMBER(K170)),NOT(ISNUMBER(INDEX($K$2:$K$300,SUMPRODUCT(--($A$2:$A$300=G170),ROW($A$2:$A$300))-1)))),"Check dates",IF(INDEX($F$2:$F$300,SUMPRODUCT(--($A$2:$A$300=G170),ROW($A$2:$A$300))-1)&gt;=E170,"Conflict","OK")))))</f>
        <v/>
      </c>
      <c r="O170" s="17" t="str">
        <f>IF(COUNTA($A170:$J170)=0,"",IF($A170="","Check ID",IF(SUMPRODUCT(--($A$2:$A$300=$A170))&gt;1,"Duplicate ID",IF(OR($B170="",SUMPRODUCT(--(Phases!$A$2:$A$50=$B170))=0),"Check phase",IF(OR(NOT(AND(ISNUMBER(H170),N(H170)&gt;=0,N(H170)&lt;=1000000000)),NOT(AND(ISNUMBER(I170),N(I170)&gt;=0,N(I170)&lt;=1000000000)),NOT(AND(ISNUMBER(J170),N(J170)&gt;=0,N(J170)&lt;=1))),"Check inputs","OK")))))</f>
        <v/>
      </c>
    </row>
    <row r="171" ht="28" customHeight="1" spans="1:15" x14ac:dyDescent="0.25">
      <c r="A171" s="12"/>
      <c r="B171" s="12"/>
      <c r="C171" s="13"/>
      <c r="D171" s="13"/>
      <c r="E171" s="18"/>
      <c r="F171" s="18"/>
      <c r="G171" s="12"/>
      <c r="H171" s="14"/>
      <c r="I171" s="14"/>
      <c r="J171" s="19"/>
      <c r="K171" s="20" t="str">
        <f>IF($A171="","",IF(AND(AND(ISNUMBER(E171),N(E171)&gt;=18264,N(E171)&lt;=73050),AND(ISNUMBER(F171),N(F171)&gt;=18264,N(F171)&lt;=73050),N(F171)&gt;=N(E171)),F171-E171+1,"n/a"))</f>
        <v/>
      </c>
      <c r="L171" s="21" t="str">
        <f>IF($A171="","",IF(ISNUMBER(K171),K171*N(J171),"n/a"))</f>
        <v/>
      </c>
      <c r="M171" s="17" t="str">
        <f>IF($A171="","",IF(NOT(ISNUMBER(K171)),"Check dates",IF(J171=1,"Done",IF(NOT(AND(ISNUMBER(Dashboard!$B$3),N(Dashboard!$B$3)&gt;=18264,N(Dashboard!$B$3)&lt;=73050)),"Check data",IF(Dashboard!$B$3&gt;F171,"Late",IF(Dashboard!$B$3&gt;=E171,"In progress","Not started"))))))</f>
        <v/>
      </c>
      <c r="N171" s="17" t="str">
        <f>IF($A171="","",IF(G171="","",IF(SUMPRODUCT(--($A$2:$A$300=G171))&lt;&gt;1,"Check ID",IF(OR(NOT(ISNUMBER(K171)),NOT(ISNUMBER(INDEX($K$2:$K$300,SUMPRODUCT(--($A$2:$A$300=G171),ROW($A$2:$A$300))-1)))),"Check dates",IF(INDEX($F$2:$F$300,SUMPRODUCT(--($A$2:$A$300=G171),ROW($A$2:$A$300))-1)&gt;=E171,"Conflict","OK")))))</f>
        <v/>
      </c>
      <c r="O171" s="17" t="str">
        <f>IF(COUNTA($A171:$J171)=0,"",IF($A171="","Check ID",IF(SUMPRODUCT(--($A$2:$A$300=$A171))&gt;1,"Duplicate ID",IF(OR($B171="",SUMPRODUCT(--(Phases!$A$2:$A$50=$B171))=0),"Check phase",IF(OR(NOT(AND(ISNUMBER(H171),N(H171)&gt;=0,N(H171)&lt;=1000000000)),NOT(AND(ISNUMBER(I171),N(I171)&gt;=0,N(I171)&lt;=1000000000)),NOT(AND(ISNUMBER(J171),N(J171)&gt;=0,N(J171)&lt;=1))),"Check inputs","OK")))))</f>
        <v/>
      </c>
    </row>
    <row r="172" ht="28" customHeight="1" spans="1:15" x14ac:dyDescent="0.25">
      <c r="A172" s="12"/>
      <c r="B172" s="12"/>
      <c r="C172" s="13"/>
      <c r="D172" s="13"/>
      <c r="E172" s="18"/>
      <c r="F172" s="18"/>
      <c r="G172" s="12"/>
      <c r="H172" s="14"/>
      <c r="I172" s="14"/>
      <c r="J172" s="19"/>
      <c r="K172" s="20" t="str">
        <f>IF($A172="","",IF(AND(AND(ISNUMBER(E172),N(E172)&gt;=18264,N(E172)&lt;=73050),AND(ISNUMBER(F172),N(F172)&gt;=18264,N(F172)&lt;=73050),N(F172)&gt;=N(E172)),F172-E172+1,"n/a"))</f>
        <v/>
      </c>
      <c r="L172" s="21" t="str">
        <f>IF($A172="","",IF(ISNUMBER(K172),K172*N(J172),"n/a"))</f>
        <v/>
      </c>
      <c r="M172" s="17" t="str">
        <f>IF($A172="","",IF(NOT(ISNUMBER(K172)),"Check dates",IF(J172=1,"Done",IF(NOT(AND(ISNUMBER(Dashboard!$B$3),N(Dashboard!$B$3)&gt;=18264,N(Dashboard!$B$3)&lt;=73050)),"Check data",IF(Dashboard!$B$3&gt;F172,"Late",IF(Dashboard!$B$3&gt;=E172,"In progress","Not started"))))))</f>
        <v/>
      </c>
      <c r="N172" s="17" t="str">
        <f>IF($A172="","",IF(G172="","",IF(SUMPRODUCT(--($A$2:$A$300=G172))&lt;&gt;1,"Check ID",IF(OR(NOT(ISNUMBER(K172)),NOT(ISNUMBER(INDEX($K$2:$K$300,SUMPRODUCT(--($A$2:$A$300=G172),ROW($A$2:$A$300))-1)))),"Check dates",IF(INDEX($F$2:$F$300,SUMPRODUCT(--($A$2:$A$300=G172),ROW($A$2:$A$300))-1)&gt;=E172,"Conflict","OK")))))</f>
        <v/>
      </c>
      <c r="O172" s="17" t="str">
        <f>IF(COUNTA($A172:$J172)=0,"",IF($A172="","Check ID",IF(SUMPRODUCT(--($A$2:$A$300=$A172))&gt;1,"Duplicate ID",IF(OR($B172="",SUMPRODUCT(--(Phases!$A$2:$A$50=$B172))=0),"Check phase",IF(OR(NOT(AND(ISNUMBER(H172),N(H172)&gt;=0,N(H172)&lt;=1000000000)),NOT(AND(ISNUMBER(I172),N(I172)&gt;=0,N(I172)&lt;=1000000000)),NOT(AND(ISNUMBER(J172),N(J172)&gt;=0,N(J172)&lt;=1))),"Check inputs","OK")))))</f>
        <v/>
      </c>
    </row>
    <row r="173" ht="28" customHeight="1" spans="1:15" x14ac:dyDescent="0.25">
      <c r="A173" s="12"/>
      <c r="B173" s="12"/>
      <c r="C173" s="13"/>
      <c r="D173" s="13"/>
      <c r="E173" s="18"/>
      <c r="F173" s="18"/>
      <c r="G173" s="12"/>
      <c r="H173" s="14"/>
      <c r="I173" s="14"/>
      <c r="J173" s="19"/>
      <c r="K173" s="20" t="str">
        <f>IF($A173="","",IF(AND(AND(ISNUMBER(E173),N(E173)&gt;=18264,N(E173)&lt;=73050),AND(ISNUMBER(F173),N(F173)&gt;=18264,N(F173)&lt;=73050),N(F173)&gt;=N(E173)),F173-E173+1,"n/a"))</f>
        <v/>
      </c>
      <c r="L173" s="21" t="str">
        <f>IF($A173="","",IF(ISNUMBER(K173),K173*N(J173),"n/a"))</f>
        <v/>
      </c>
      <c r="M173" s="17" t="str">
        <f>IF($A173="","",IF(NOT(ISNUMBER(K173)),"Check dates",IF(J173=1,"Done",IF(NOT(AND(ISNUMBER(Dashboard!$B$3),N(Dashboard!$B$3)&gt;=18264,N(Dashboard!$B$3)&lt;=73050)),"Check data",IF(Dashboard!$B$3&gt;F173,"Late",IF(Dashboard!$B$3&gt;=E173,"In progress","Not started"))))))</f>
        <v/>
      </c>
      <c r="N173" s="17" t="str">
        <f>IF($A173="","",IF(G173="","",IF(SUMPRODUCT(--($A$2:$A$300=G173))&lt;&gt;1,"Check ID",IF(OR(NOT(ISNUMBER(K173)),NOT(ISNUMBER(INDEX($K$2:$K$300,SUMPRODUCT(--($A$2:$A$300=G173),ROW($A$2:$A$300))-1)))),"Check dates",IF(INDEX($F$2:$F$300,SUMPRODUCT(--($A$2:$A$300=G173),ROW($A$2:$A$300))-1)&gt;=E173,"Conflict","OK")))))</f>
        <v/>
      </c>
      <c r="O173" s="17" t="str">
        <f>IF(COUNTA($A173:$J173)=0,"",IF($A173="","Check ID",IF(SUMPRODUCT(--($A$2:$A$300=$A173))&gt;1,"Duplicate ID",IF(OR($B173="",SUMPRODUCT(--(Phases!$A$2:$A$50=$B173))=0),"Check phase",IF(OR(NOT(AND(ISNUMBER(H173),N(H173)&gt;=0,N(H173)&lt;=1000000000)),NOT(AND(ISNUMBER(I173),N(I173)&gt;=0,N(I173)&lt;=1000000000)),NOT(AND(ISNUMBER(J173),N(J173)&gt;=0,N(J173)&lt;=1))),"Check inputs","OK")))))</f>
        <v/>
      </c>
    </row>
    <row r="174" ht="28" customHeight="1" spans="1:15" x14ac:dyDescent="0.25">
      <c r="A174" s="12"/>
      <c r="B174" s="12"/>
      <c r="C174" s="13"/>
      <c r="D174" s="13"/>
      <c r="E174" s="18"/>
      <c r="F174" s="18"/>
      <c r="G174" s="12"/>
      <c r="H174" s="14"/>
      <c r="I174" s="14"/>
      <c r="J174" s="19"/>
      <c r="K174" s="20" t="str">
        <f>IF($A174="","",IF(AND(AND(ISNUMBER(E174),N(E174)&gt;=18264,N(E174)&lt;=73050),AND(ISNUMBER(F174),N(F174)&gt;=18264,N(F174)&lt;=73050),N(F174)&gt;=N(E174)),F174-E174+1,"n/a"))</f>
        <v/>
      </c>
      <c r="L174" s="21" t="str">
        <f>IF($A174="","",IF(ISNUMBER(K174),K174*N(J174),"n/a"))</f>
        <v/>
      </c>
      <c r="M174" s="17" t="str">
        <f>IF($A174="","",IF(NOT(ISNUMBER(K174)),"Check dates",IF(J174=1,"Done",IF(NOT(AND(ISNUMBER(Dashboard!$B$3),N(Dashboard!$B$3)&gt;=18264,N(Dashboard!$B$3)&lt;=73050)),"Check data",IF(Dashboard!$B$3&gt;F174,"Late",IF(Dashboard!$B$3&gt;=E174,"In progress","Not started"))))))</f>
        <v/>
      </c>
      <c r="N174" s="17" t="str">
        <f>IF($A174="","",IF(G174="","",IF(SUMPRODUCT(--($A$2:$A$300=G174))&lt;&gt;1,"Check ID",IF(OR(NOT(ISNUMBER(K174)),NOT(ISNUMBER(INDEX($K$2:$K$300,SUMPRODUCT(--($A$2:$A$300=G174),ROW($A$2:$A$300))-1)))),"Check dates",IF(INDEX($F$2:$F$300,SUMPRODUCT(--($A$2:$A$300=G174),ROW($A$2:$A$300))-1)&gt;=E174,"Conflict","OK")))))</f>
        <v/>
      </c>
      <c r="O174" s="17" t="str">
        <f>IF(COUNTA($A174:$J174)=0,"",IF($A174="","Check ID",IF(SUMPRODUCT(--($A$2:$A$300=$A174))&gt;1,"Duplicate ID",IF(OR($B174="",SUMPRODUCT(--(Phases!$A$2:$A$50=$B174))=0),"Check phase",IF(OR(NOT(AND(ISNUMBER(H174),N(H174)&gt;=0,N(H174)&lt;=1000000000)),NOT(AND(ISNUMBER(I174),N(I174)&gt;=0,N(I174)&lt;=1000000000)),NOT(AND(ISNUMBER(J174),N(J174)&gt;=0,N(J174)&lt;=1))),"Check inputs","OK")))))</f>
        <v/>
      </c>
    </row>
    <row r="175" ht="28" customHeight="1" spans="1:15" x14ac:dyDescent="0.25">
      <c r="A175" s="12"/>
      <c r="B175" s="12"/>
      <c r="C175" s="13"/>
      <c r="D175" s="13"/>
      <c r="E175" s="18"/>
      <c r="F175" s="18"/>
      <c r="G175" s="12"/>
      <c r="H175" s="14"/>
      <c r="I175" s="14"/>
      <c r="J175" s="19"/>
      <c r="K175" s="20" t="str">
        <f>IF($A175="","",IF(AND(AND(ISNUMBER(E175),N(E175)&gt;=18264,N(E175)&lt;=73050),AND(ISNUMBER(F175),N(F175)&gt;=18264,N(F175)&lt;=73050),N(F175)&gt;=N(E175)),F175-E175+1,"n/a"))</f>
        <v/>
      </c>
      <c r="L175" s="21" t="str">
        <f>IF($A175="","",IF(ISNUMBER(K175),K175*N(J175),"n/a"))</f>
        <v/>
      </c>
      <c r="M175" s="17" t="str">
        <f>IF($A175="","",IF(NOT(ISNUMBER(K175)),"Check dates",IF(J175=1,"Done",IF(NOT(AND(ISNUMBER(Dashboard!$B$3),N(Dashboard!$B$3)&gt;=18264,N(Dashboard!$B$3)&lt;=73050)),"Check data",IF(Dashboard!$B$3&gt;F175,"Late",IF(Dashboard!$B$3&gt;=E175,"In progress","Not started"))))))</f>
        <v/>
      </c>
      <c r="N175" s="17" t="str">
        <f>IF($A175="","",IF(G175="","",IF(SUMPRODUCT(--($A$2:$A$300=G175))&lt;&gt;1,"Check ID",IF(OR(NOT(ISNUMBER(K175)),NOT(ISNUMBER(INDEX($K$2:$K$300,SUMPRODUCT(--($A$2:$A$300=G175),ROW($A$2:$A$300))-1)))),"Check dates",IF(INDEX($F$2:$F$300,SUMPRODUCT(--($A$2:$A$300=G175),ROW($A$2:$A$300))-1)&gt;=E175,"Conflict","OK")))))</f>
        <v/>
      </c>
      <c r="O175" s="17" t="str">
        <f>IF(COUNTA($A175:$J175)=0,"",IF($A175="","Check ID",IF(SUMPRODUCT(--($A$2:$A$300=$A175))&gt;1,"Duplicate ID",IF(OR($B175="",SUMPRODUCT(--(Phases!$A$2:$A$50=$B175))=0),"Check phase",IF(OR(NOT(AND(ISNUMBER(H175),N(H175)&gt;=0,N(H175)&lt;=1000000000)),NOT(AND(ISNUMBER(I175),N(I175)&gt;=0,N(I175)&lt;=1000000000)),NOT(AND(ISNUMBER(J175),N(J175)&gt;=0,N(J175)&lt;=1))),"Check inputs","OK")))))</f>
        <v/>
      </c>
    </row>
    <row r="176" ht="28" customHeight="1" spans="1:15" x14ac:dyDescent="0.25">
      <c r="A176" s="12"/>
      <c r="B176" s="12"/>
      <c r="C176" s="13"/>
      <c r="D176" s="13"/>
      <c r="E176" s="18"/>
      <c r="F176" s="18"/>
      <c r="G176" s="12"/>
      <c r="H176" s="14"/>
      <c r="I176" s="14"/>
      <c r="J176" s="19"/>
      <c r="K176" s="20" t="str">
        <f>IF($A176="","",IF(AND(AND(ISNUMBER(E176),N(E176)&gt;=18264,N(E176)&lt;=73050),AND(ISNUMBER(F176),N(F176)&gt;=18264,N(F176)&lt;=73050),N(F176)&gt;=N(E176)),F176-E176+1,"n/a"))</f>
        <v/>
      </c>
      <c r="L176" s="21" t="str">
        <f>IF($A176="","",IF(ISNUMBER(K176),K176*N(J176),"n/a"))</f>
        <v/>
      </c>
      <c r="M176" s="17" t="str">
        <f>IF($A176="","",IF(NOT(ISNUMBER(K176)),"Check dates",IF(J176=1,"Done",IF(NOT(AND(ISNUMBER(Dashboard!$B$3),N(Dashboard!$B$3)&gt;=18264,N(Dashboard!$B$3)&lt;=73050)),"Check data",IF(Dashboard!$B$3&gt;F176,"Late",IF(Dashboard!$B$3&gt;=E176,"In progress","Not started"))))))</f>
        <v/>
      </c>
      <c r="N176" s="17" t="str">
        <f>IF($A176="","",IF(G176="","",IF(SUMPRODUCT(--($A$2:$A$300=G176))&lt;&gt;1,"Check ID",IF(OR(NOT(ISNUMBER(K176)),NOT(ISNUMBER(INDEX($K$2:$K$300,SUMPRODUCT(--($A$2:$A$300=G176),ROW($A$2:$A$300))-1)))),"Check dates",IF(INDEX($F$2:$F$300,SUMPRODUCT(--($A$2:$A$300=G176),ROW($A$2:$A$300))-1)&gt;=E176,"Conflict","OK")))))</f>
        <v/>
      </c>
      <c r="O176" s="17" t="str">
        <f>IF(COUNTA($A176:$J176)=0,"",IF($A176="","Check ID",IF(SUMPRODUCT(--($A$2:$A$300=$A176))&gt;1,"Duplicate ID",IF(OR($B176="",SUMPRODUCT(--(Phases!$A$2:$A$50=$B176))=0),"Check phase",IF(OR(NOT(AND(ISNUMBER(H176),N(H176)&gt;=0,N(H176)&lt;=1000000000)),NOT(AND(ISNUMBER(I176),N(I176)&gt;=0,N(I176)&lt;=1000000000)),NOT(AND(ISNUMBER(J176),N(J176)&gt;=0,N(J176)&lt;=1))),"Check inputs","OK")))))</f>
        <v/>
      </c>
    </row>
    <row r="177" ht="28" customHeight="1" spans="1:15" x14ac:dyDescent="0.25">
      <c r="A177" s="12"/>
      <c r="B177" s="12"/>
      <c r="C177" s="13"/>
      <c r="D177" s="13"/>
      <c r="E177" s="18"/>
      <c r="F177" s="18"/>
      <c r="G177" s="12"/>
      <c r="H177" s="14"/>
      <c r="I177" s="14"/>
      <c r="J177" s="19"/>
      <c r="K177" s="20" t="str">
        <f>IF($A177="","",IF(AND(AND(ISNUMBER(E177),N(E177)&gt;=18264,N(E177)&lt;=73050),AND(ISNUMBER(F177),N(F177)&gt;=18264,N(F177)&lt;=73050),N(F177)&gt;=N(E177)),F177-E177+1,"n/a"))</f>
        <v/>
      </c>
      <c r="L177" s="21" t="str">
        <f>IF($A177="","",IF(ISNUMBER(K177),K177*N(J177),"n/a"))</f>
        <v/>
      </c>
      <c r="M177" s="17" t="str">
        <f>IF($A177="","",IF(NOT(ISNUMBER(K177)),"Check dates",IF(J177=1,"Done",IF(NOT(AND(ISNUMBER(Dashboard!$B$3),N(Dashboard!$B$3)&gt;=18264,N(Dashboard!$B$3)&lt;=73050)),"Check data",IF(Dashboard!$B$3&gt;F177,"Late",IF(Dashboard!$B$3&gt;=E177,"In progress","Not started"))))))</f>
        <v/>
      </c>
      <c r="N177" s="17" t="str">
        <f>IF($A177="","",IF(G177="","",IF(SUMPRODUCT(--($A$2:$A$300=G177))&lt;&gt;1,"Check ID",IF(OR(NOT(ISNUMBER(K177)),NOT(ISNUMBER(INDEX($K$2:$K$300,SUMPRODUCT(--($A$2:$A$300=G177),ROW($A$2:$A$300))-1)))),"Check dates",IF(INDEX($F$2:$F$300,SUMPRODUCT(--($A$2:$A$300=G177),ROW($A$2:$A$300))-1)&gt;=E177,"Conflict","OK")))))</f>
        <v/>
      </c>
      <c r="O177" s="17" t="str">
        <f>IF(COUNTA($A177:$J177)=0,"",IF($A177="","Check ID",IF(SUMPRODUCT(--($A$2:$A$300=$A177))&gt;1,"Duplicate ID",IF(OR($B177="",SUMPRODUCT(--(Phases!$A$2:$A$50=$B177))=0),"Check phase",IF(OR(NOT(AND(ISNUMBER(H177),N(H177)&gt;=0,N(H177)&lt;=1000000000)),NOT(AND(ISNUMBER(I177),N(I177)&gt;=0,N(I177)&lt;=1000000000)),NOT(AND(ISNUMBER(J177),N(J177)&gt;=0,N(J177)&lt;=1))),"Check inputs","OK")))))</f>
        <v/>
      </c>
    </row>
    <row r="178" ht="28" customHeight="1" spans="1:15" x14ac:dyDescent="0.25">
      <c r="A178" s="12"/>
      <c r="B178" s="12"/>
      <c r="C178" s="13"/>
      <c r="D178" s="13"/>
      <c r="E178" s="18"/>
      <c r="F178" s="18"/>
      <c r="G178" s="12"/>
      <c r="H178" s="14"/>
      <c r="I178" s="14"/>
      <c r="J178" s="19"/>
      <c r="K178" s="20" t="str">
        <f>IF($A178="","",IF(AND(AND(ISNUMBER(E178),N(E178)&gt;=18264,N(E178)&lt;=73050),AND(ISNUMBER(F178),N(F178)&gt;=18264,N(F178)&lt;=73050),N(F178)&gt;=N(E178)),F178-E178+1,"n/a"))</f>
        <v/>
      </c>
      <c r="L178" s="21" t="str">
        <f>IF($A178="","",IF(ISNUMBER(K178),K178*N(J178),"n/a"))</f>
        <v/>
      </c>
      <c r="M178" s="17" t="str">
        <f>IF($A178="","",IF(NOT(ISNUMBER(K178)),"Check dates",IF(J178=1,"Done",IF(NOT(AND(ISNUMBER(Dashboard!$B$3),N(Dashboard!$B$3)&gt;=18264,N(Dashboard!$B$3)&lt;=73050)),"Check data",IF(Dashboard!$B$3&gt;F178,"Late",IF(Dashboard!$B$3&gt;=E178,"In progress","Not started"))))))</f>
        <v/>
      </c>
      <c r="N178" s="17" t="str">
        <f>IF($A178="","",IF(G178="","",IF(SUMPRODUCT(--($A$2:$A$300=G178))&lt;&gt;1,"Check ID",IF(OR(NOT(ISNUMBER(K178)),NOT(ISNUMBER(INDEX($K$2:$K$300,SUMPRODUCT(--($A$2:$A$300=G178),ROW($A$2:$A$300))-1)))),"Check dates",IF(INDEX($F$2:$F$300,SUMPRODUCT(--($A$2:$A$300=G178),ROW($A$2:$A$300))-1)&gt;=E178,"Conflict","OK")))))</f>
        <v/>
      </c>
      <c r="O178" s="17" t="str">
        <f>IF(COUNTA($A178:$J178)=0,"",IF($A178="","Check ID",IF(SUMPRODUCT(--($A$2:$A$300=$A178))&gt;1,"Duplicate ID",IF(OR($B178="",SUMPRODUCT(--(Phases!$A$2:$A$50=$B178))=0),"Check phase",IF(OR(NOT(AND(ISNUMBER(H178),N(H178)&gt;=0,N(H178)&lt;=1000000000)),NOT(AND(ISNUMBER(I178),N(I178)&gt;=0,N(I178)&lt;=1000000000)),NOT(AND(ISNUMBER(J178),N(J178)&gt;=0,N(J178)&lt;=1))),"Check inputs","OK")))))</f>
        <v/>
      </c>
    </row>
    <row r="179" ht="28" customHeight="1" spans="1:15" x14ac:dyDescent="0.25">
      <c r="A179" s="12"/>
      <c r="B179" s="12"/>
      <c r="C179" s="13"/>
      <c r="D179" s="13"/>
      <c r="E179" s="18"/>
      <c r="F179" s="18"/>
      <c r="G179" s="12"/>
      <c r="H179" s="14"/>
      <c r="I179" s="14"/>
      <c r="J179" s="19"/>
      <c r="K179" s="20" t="str">
        <f>IF($A179="","",IF(AND(AND(ISNUMBER(E179),N(E179)&gt;=18264,N(E179)&lt;=73050),AND(ISNUMBER(F179),N(F179)&gt;=18264,N(F179)&lt;=73050),N(F179)&gt;=N(E179)),F179-E179+1,"n/a"))</f>
        <v/>
      </c>
      <c r="L179" s="21" t="str">
        <f>IF($A179="","",IF(ISNUMBER(K179),K179*N(J179),"n/a"))</f>
        <v/>
      </c>
      <c r="M179" s="17" t="str">
        <f>IF($A179="","",IF(NOT(ISNUMBER(K179)),"Check dates",IF(J179=1,"Done",IF(NOT(AND(ISNUMBER(Dashboard!$B$3),N(Dashboard!$B$3)&gt;=18264,N(Dashboard!$B$3)&lt;=73050)),"Check data",IF(Dashboard!$B$3&gt;F179,"Late",IF(Dashboard!$B$3&gt;=E179,"In progress","Not started"))))))</f>
        <v/>
      </c>
      <c r="N179" s="17" t="str">
        <f>IF($A179="","",IF(G179="","",IF(SUMPRODUCT(--($A$2:$A$300=G179))&lt;&gt;1,"Check ID",IF(OR(NOT(ISNUMBER(K179)),NOT(ISNUMBER(INDEX($K$2:$K$300,SUMPRODUCT(--($A$2:$A$300=G179),ROW($A$2:$A$300))-1)))),"Check dates",IF(INDEX($F$2:$F$300,SUMPRODUCT(--($A$2:$A$300=G179),ROW($A$2:$A$300))-1)&gt;=E179,"Conflict","OK")))))</f>
        <v/>
      </c>
      <c r="O179" s="17" t="str">
        <f>IF(COUNTA($A179:$J179)=0,"",IF($A179="","Check ID",IF(SUMPRODUCT(--($A$2:$A$300=$A179))&gt;1,"Duplicate ID",IF(OR($B179="",SUMPRODUCT(--(Phases!$A$2:$A$50=$B179))=0),"Check phase",IF(OR(NOT(AND(ISNUMBER(H179),N(H179)&gt;=0,N(H179)&lt;=1000000000)),NOT(AND(ISNUMBER(I179),N(I179)&gt;=0,N(I179)&lt;=1000000000)),NOT(AND(ISNUMBER(J179),N(J179)&gt;=0,N(J179)&lt;=1))),"Check inputs","OK")))))</f>
        <v/>
      </c>
    </row>
    <row r="180" ht="28" customHeight="1" spans="1:15" x14ac:dyDescent="0.25">
      <c r="A180" s="12"/>
      <c r="B180" s="12"/>
      <c r="C180" s="13"/>
      <c r="D180" s="13"/>
      <c r="E180" s="18"/>
      <c r="F180" s="18"/>
      <c r="G180" s="12"/>
      <c r="H180" s="14"/>
      <c r="I180" s="14"/>
      <c r="J180" s="19"/>
      <c r="K180" s="20" t="str">
        <f>IF($A180="","",IF(AND(AND(ISNUMBER(E180),N(E180)&gt;=18264,N(E180)&lt;=73050),AND(ISNUMBER(F180),N(F180)&gt;=18264,N(F180)&lt;=73050),N(F180)&gt;=N(E180)),F180-E180+1,"n/a"))</f>
        <v/>
      </c>
      <c r="L180" s="21" t="str">
        <f>IF($A180="","",IF(ISNUMBER(K180),K180*N(J180),"n/a"))</f>
        <v/>
      </c>
      <c r="M180" s="17" t="str">
        <f>IF($A180="","",IF(NOT(ISNUMBER(K180)),"Check dates",IF(J180=1,"Done",IF(NOT(AND(ISNUMBER(Dashboard!$B$3),N(Dashboard!$B$3)&gt;=18264,N(Dashboard!$B$3)&lt;=73050)),"Check data",IF(Dashboard!$B$3&gt;F180,"Late",IF(Dashboard!$B$3&gt;=E180,"In progress","Not started"))))))</f>
        <v/>
      </c>
      <c r="N180" s="17" t="str">
        <f>IF($A180="","",IF(G180="","",IF(SUMPRODUCT(--($A$2:$A$300=G180))&lt;&gt;1,"Check ID",IF(OR(NOT(ISNUMBER(K180)),NOT(ISNUMBER(INDEX($K$2:$K$300,SUMPRODUCT(--($A$2:$A$300=G180),ROW($A$2:$A$300))-1)))),"Check dates",IF(INDEX($F$2:$F$300,SUMPRODUCT(--($A$2:$A$300=G180),ROW($A$2:$A$300))-1)&gt;=E180,"Conflict","OK")))))</f>
        <v/>
      </c>
      <c r="O180" s="17" t="str">
        <f>IF(COUNTA($A180:$J180)=0,"",IF($A180="","Check ID",IF(SUMPRODUCT(--($A$2:$A$300=$A180))&gt;1,"Duplicate ID",IF(OR($B180="",SUMPRODUCT(--(Phases!$A$2:$A$50=$B180))=0),"Check phase",IF(OR(NOT(AND(ISNUMBER(H180),N(H180)&gt;=0,N(H180)&lt;=1000000000)),NOT(AND(ISNUMBER(I180),N(I180)&gt;=0,N(I180)&lt;=1000000000)),NOT(AND(ISNUMBER(J180),N(J180)&gt;=0,N(J180)&lt;=1))),"Check inputs","OK")))))</f>
        <v/>
      </c>
    </row>
    <row r="181" ht="28" customHeight="1" spans="1:15" x14ac:dyDescent="0.25">
      <c r="A181" s="12"/>
      <c r="B181" s="12"/>
      <c r="C181" s="13"/>
      <c r="D181" s="13"/>
      <c r="E181" s="18"/>
      <c r="F181" s="18"/>
      <c r="G181" s="12"/>
      <c r="H181" s="14"/>
      <c r="I181" s="14"/>
      <c r="J181" s="19"/>
      <c r="K181" s="20" t="str">
        <f>IF($A181="","",IF(AND(AND(ISNUMBER(E181),N(E181)&gt;=18264,N(E181)&lt;=73050),AND(ISNUMBER(F181),N(F181)&gt;=18264,N(F181)&lt;=73050),N(F181)&gt;=N(E181)),F181-E181+1,"n/a"))</f>
        <v/>
      </c>
      <c r="L181" s="21" t="str">
        <f>IF($A181="","",IF(ISNUMBER(K181),K181*N(J181),"n/a"))</f>
        <v/>
      </c>
      <c r="M181" s="17" t="str">
        <f>IF($A181="","",IF(NOT(ISNUMBER(K181)),"Check dates",IF(J181=1,"Done",IF(NOT(AND(ISNUMBER(Dashboard!$B$3),N(Dashboard!$B$3)&gt;=18264,N(Dashboard!$B$3)&lt;=73050)),"Check data",IF(Dashboard!$B$3&gt;F181,"Late",IF(Dashboard!$B$3&gt;=E181,"In progress","Not started"))))))</f>
        <v/>
      </c>
      <c r="N181" s="17" t="str">
        <f>IF($A181="","",IF(G181="","",IF(SUMPRODUCT(--($A$2:$A$300=G181))&lt;&gt;1,"Check ID",IF(OR(NOT(ISNUMBER(K181)),NOT(ISNUMBER(INDEX($K$2:$K$300,SUMPRODUCT(--($A$2:$A$300=G181),ROW($A$2:$A$300))-1)))),"Check dates",IF(INDEX($F$2:$F$300,SUMPRODUCT(--($A$2:$A$300=G181),ROW($A$2:$A$300))-1)&gt;=E181,"Conflict","OK")))))</f>
        <v/>
      </c>
      <c r="O181" s="17" t="str">
        <f>IF(COUNTA($A181:$J181)=0,"",IF($A181="","Check ID",IF(SUMPRODUCT(--($A$2:$A$300=$A181))&gt;1,"Duplicate ID",IF(OR($B181="",SUMPRODUCT(--(Phases!$A$2:$A$50=$B181))=0),"Check phase",IF(OR(NOT(AND(ISNUMBER(H181),N(H181)&gt;=0,N(H181)&lt;=1000000000)),NOT(AND(ISNUMBER(I181),N(I181)&gt;=0,N(I181)&lt;=1000000000)),NOT(AND(ISNUMBER(J181),N(J181)&gt;=0,N(J181)&lt;=1))),"Check inputs","OK")))))</f>
        <v/>
      </c>
    </row>
    <row r="182" ht="28" customHeight="1" spans="1:15" x14ac:dyDescent="0.25">
      <c r="A182" s="12"/>
      <c r="B182" s="12"/>
      <c r="C182" s="13"/>
      <c r="D182" s="13"/>
      <c r="E182" s="18"/>
      <c r="F182" s="18"/>
      <c r="G182" s="12"/>
      <c r="H182" s="14"/>
      <c r="I182" s="14"/>
      <c r="J182" s="19"/>
      <c r="K182" s="20" t="str">
        <f>IF($A182="","",IF(AND(AND(ISNUMBER(E182),N(E182)&gt;=18264,N(E182)&lt;=73050),AND(ISNUMBER(F182),N(F182)&gt;=18264,N(F182)&lt;=73050),N(F182)&gt;=N(E182)),F182-E182+1,"n/a"))</f>
        <v/>
      </c>
      <c r="L182" s="21" t="str">
        <f>IF($A182="","",IF(ISNUMBER(K182),K182*N(J182),"n/a"))</f>
        <v/>
      </c>
      <c r="M182" s="17" t="str">
        <f>IF($A182="","",IF(NOT(ISNUMBER(K182)),"Check dates",IF(J182=1,"Done",IF(NOT(AND(ISNUMBER(Dashboard!$B$3),N(Dashboard!$B$3)&gt;=18264,N(Dashboard!$B$3)&lt;=73050)),"Check data",IF(Dashboard!$B$3&gt;F182,"Late",IF(Dashboard!$B$3&gt;=E182,"In progress","Not started"))))))</f>
        <v/>
      </c>
      <c r="N182" s="17" t="str">
        <f>IF($A182="","",IF(G182="","",IF(SUMPRODUCT(--($A$2:$A$300=G182))&lt;&gt;1,"Check ID",IF(OR(NOT(ISNUMBER(K182)),NOT(ISNUMBER(INDEX($K$2:$K$300,SUMPRODUCT(--($A$2:$A$300=G182),ROW($A$2:$A$300))-1)))),"Check dates",IF(INDEX($F$2:$F$300,SUMPRODUCT(--($A$2:$A$300=G182),ROW($A$2:$A$300))-1)&gt;=E182,"Conflict","OK")))))</f>
        <v/>
      </c>
      <c r="O182" s="17" t="str">
        <f>IF(COUNTA($A182:$J182)=0,"",IF($A182="","Check ID",IF(SUMPRODUCT(--($A$2:$A$300=$A182))&gt;1,"Duplicate ID",IF(OR($B182="",SUMPRODUCT(--(Phases!$A$2:$A$50=$B182))=0),"Check phase",IF(OR(NOT(AND(ISNUMBER(H182),N(H182)&gt;=0,N(H182)&lt;=1000000000)),NOT(AND(ISNUMBER(I182),N(I182)&gt;=0,N(I182)&lt;=1000000000)),NOT(AND(ISNUMBER(J182),N(J182)&gt;=0,N(J182)&lt;=1))),"Check inputs","OK")))))</f>
        <v/>
      </c>
    </row>
    <row r="183" ht="28" customHeight="1" spans="1:15" x14ac:dyDescent="0.25">
      <c r="A183" s="12"/>
      <c r="B183" s="12"/>
      <c r="C183" s="13"/>
      <c r="D183" s="13"/>
      <c r="E183" s="18"/>
      <c r="F183" s="18"/>
      <c r="G183" s="12"/>
      <c r="H183" s="14"/>
      <c r="I183" s="14"/>
      <c r="J183" s="19"/>
      <c r="K183" s="20" t="str">
        <f>IF($A183="","",IF(AND(AND(ISNUMBER(E183),N(E183)&gt;=18264,N(E183)&lt;=73050),AND(ISNUMBER(F183),N(F183)&gt;=18264,N(F183)&lt;=73050),N(F183)&gt;=N(E183)),F183-E183+1,"n/a"))</f>
        <v/>
      </c>
      <c r="L183" s="21" t="str">
        <f>IF($A183="","",IF(ISNUMBER(K183),K183*N(J183),"n/a"))</f>
        <v/>
      </c>
      <c r="M183" s="17" t="str">
        <f>IF($A183="","",IF(NOT(ISNUMBER(K183)),"Check dates",IF(J183=1,"Done",IF(NOT(AND(ISNUMBER(Dashboard!$B$3),N(Dashboard!$B$3)&gt;=18264,N(Dashboard!$B$3)&lt;=73050)),"Check data",IF(Dashboard!$B$3&gt;F183,"Late",IF(Dashboard!$B$3&gt;=E183,"In progress","Not started"))))))</f>
        <v/>
      </c>
      <c r="N183" s="17" t="str">
        <f>IF($A183="","",IF(G183="","",IF(SUMPRODUCT(--($A$2:$A$300=G183))&lt;&gt;1,"Check ID",IF(OR(NOT(ISNUMBER(K183)),NOT(ISNUMBER(INDEX($K$2:$K$300,SUMPRODUCT(--($A$2:$A$300=G183),ROW($A$2:$A$300))-1)))),"Check dates",IF(INDEX($F$2:$F$300,SUMPRODUCT(--($A$2:$A$300=G183),ROW($A$2:$A$300))-1)&gt;=E183,"Conflict","OK")))))</f>
        <v/>
      </c>
      <c r="O183" s="17" t="str">
        <f>IF(COUNTA($A183:$J183)=0,"",IF($A183="","Check ID",IF(SUMPRODUCT(--($A$2:$A$300=$A183))&gt;1,"Duplicate ID",IF(OR($B183="",SUMPRODUCT(--(Phases!$A$2:$A$50=$B183))=0),"Check phase",IF(OR(NOT(AND(ISNUMBER(H183),N(H183)&gt;=0,N(H183)&lt;=1000000000)),NOT(AND(ISNUMBER(I183),N(I183)&gt;=0,N(I183)&lt;=1000000000)),NOT(AND(ISNUMBER(J183),N(J183)&gt;=0,N(J183)&lt;=1))),"Check inputs","OK")))))</f>
        <v/>
      </c>
    </row>
    <row r="184" ht="28" customHeight="1" spans="1:15" x14ac:dyDescent="0.25">
      <c r="A184" s="12"/>
      <c r="B184" s="12"/>
      <c r="C184" s="13"/>
      <c r="D184" s="13"/>
      <c r="E184" s="18"/>
      <c r="F184" s="18"/>
      <c r="G184" s="12"/>
      <c r="H184" s="14"/>
      <c r="I184" s="14"/>
      <c r="J184" s="19"/>
      <c r="K184" s="20" t="str">
        <f>IF($A184="","",IF(AND(AND(ISNUMBER(E184),N(E184)&gt;=18264,N(E184)&lt;=73050),AND(ISNUMBER(F184),N(F184)&gt;=18264,N(F184)&lt;=73050),N(F184)&gt;=N(E184)),F184-E184+1,"n/a"))</f>
        <v/>
      </c>
      <c r="L184" s="21" t="str">
        <f>IF($A184="","",IF(ISNUMBER(K184),K184*N(J184),"n/a"))</f>
        <v/>
      </c>
      <c r="M184" s="17" t="str">
        <f>IF($A184="","",IF(NOT(ISNUMBER(K184)),"Check dates",IF(J184=1,"Done",IF(NOT(AND(ISNUMBER(Dashboard!$B$3),N(Dashboard!$B$3)&gt;=18264,N(Dashboard!$B$3)&lt;=73050)),"Check data",IF(Dashboard!$B$3&gt;F184,"Late",IF(Dashboard!$B$3&gt;=E184,"In progress","Not started"))))))</f>
        <v/>
      </c>
      <c r="N184" s="17" t="str">
        <f>IF($A184="","",IF(G184="","",IF(SUMPRODUCT(--($A$2:$A$300=G184))&lt;&gt;1,"Check ID",IF(OR(NOT(ISNUMBER(K184)),NOT(ISNUMBER(INDEX($K$2:$K$300,SUMPRODUCT(--($A$2:$A$300=G184),ROW($A$2:$A$300))-1)))),"Check dates",IF(INDEX($F$2:$F$300,SUMPRODUCT(--($A$2:$A$300=G184),ROW($A$2:$A$300))-1)&gt;=E184,"Conflict","OK")))))</f>
        <v/>
      </c>
      <c r="O184" s="17" t="str">
        <f>IF(COUNTA($A184:$J184)=0,"",IF($A184="","Check ID",IF(SUMPRODUCT(--($A$2:$A$300=$A184))&gt;1,"Duplicate ID",IF(OR($B184="",SUMPRODUCT(--(Phases!$A$2:$A$50=$B184))=0),"Check phase",IF(OR(NOT(AND(ISNUMBER(H184),N(H184)&gt;=0,N(H184)&lt;=1000000000)),NOT(AND(ISNUMBER(I184),N(I184)&gt;=0,N(I184)&lt;=1000000000)),NOT(AND(ISNUMBER(J184),N(J184)&gt;=0,N(J184)&lt;=1))),"Check inputs","OK")))))</f>
        <v/>
      </c>
    </row>
    <row r="185" ht="28" customHeight="1" spans="1:15" x14ac:dyDescent="0.25">
      <c r="A185" s="12"/>
      <c r="B185" s="12"/>
      <c r="C185" s="13"/>
      <c r="D185" s="13"/>
      <c r="E185" s="18"/>
      <c r="F185" s="18"/>
      <c r="G185" s="12"/>
      <c r="H185" s="14"/>
      <c r="I185" s="14"/>
      <c r="J185" s="19"/>
      <c r="K185" s="20" t="str">
        <f>IF($A185="","",IF(AND(AND(ISNUMBER(E185),N(E185)&gt;=18264,N(E185)&lt;=73050),AND(ISNUMBER(F185),N(F185)&gt;=18264,N(F185)&lt;=73050),N(F185)&gt;=N(E185)),F185-E185+1,"n/a"))</f>
        <v/>
      </c>
      <c r="L185" s="21" t="str">
        <f>IF($A185="","",IF(ISNUMBER(K185),K185*N(J185),"n/a"))</f>
        <v/>
      </c>
      <c r="M185" s="17" t="str">
        <f>IF($A185="","",IF(NOT(ISNUMBER(K185)),"Check dates",IF(J185=1,"Done",IF(NOT(AND(ISNUMBER(Dashboard!$B$3),N(Dashboard!$B$3)&gt;=18264,N(Dashboard!$B$3)&lt;=73050)),"Check data",IF(Dashboard!$B$3&gt;F185,"Late",IF(Dashboard!$B$3&gt;=E185,"In progress","Not started"))))))</f>
        <v/>
      </c>
      <c r="N185" s="17" t="str">
        <f>IF($A185="","",IF(G185="","",IF(SUMPRODUCT(--($A$2:$A$300=G185))&lt;&gt;1,"Check ID",IF(OR(NOT(ISNUMBER(K185)),NOT(ISNUMBER(INDEX($K$2:$K$300,SUMPRODUCT(--($A$2:$A$300=G185),ROW($A$2:$A$300))-1)))),"Check dates",IF(INDEX($F$2:$F$300,SUMPRODUCT(--($A$2:$A$300=G185),ROW($A$2:$A$300))-1)&gt;=E185,"Conflict","OK")))))</f>
        <v/>
      </c>
      <c r="O185" s="17" t="str">
        <f>IF(COUNTA($A185:$J185)=0,"",IF($A185="","Check ID",IF(SUMPRODUCT(--($A$2:$A$300=$A185))&gt;1,"Duplicate ID",IF(OR($B185="",SUMPRODUCT(--(Phases!$A$2:$A$50=$B185))=0),"Check phase",IF(OR(NOT(AND(ISNUMBER(H185),N(H185)&gt;=0,N(H185)&lt;=1000000000)),NOT(AND(ISNUMBER(I185),N(I185)&gt;=0,N(I185)&lt;=1000000000)),NOT(AND(ISNUMBER(J185),N(J185)&gt;=0,N(J185)&lt;=1))),"Check inputs","OK")))))</f>
        <v/>
      </c>
    </row>
    <row r="186" ht="28" customHeight="1" spans="1:15" x14ac:dyDescent="0.25">
      <c r="A186" s="12"/>
      <c r="B186" s="12"/>
      <c r="C186" s="13"/>
      <c r="D186" s="13"/>
      <c r="E186" s="18"/>
      <c r="F186" s="18"/>
      <c r="G186" s="12"/>
      <c r="H186" s="14"/>
      <c r="I186" s="14"/>
      <c r="J186" s="19"/>
      <c r="K186" s="20" t="str">
        <f>IF($A186="","",IF(AND(AND(ISNUMBER(E186),N(E186)&gt;=18264,N(E186)&lt;=73050),AND(ISNUMBER(F186),N(F186)&gt;=18264,N(F186)&lt;=73050),N(F186)&gt;=N(E186)),F186-E186+1,"n/a"))</f>
        <v/>
      </c>
      <c r="L186" s="21" t="str">
        <f>IF($A186="","",IF(ISNUMBER(K186),K186*N(J186),"n/a"))</f>
        <v/>
      </c>
      <c r="M186" s="17" t="str">
        <f>IF($A186="","",IF(NOT(ISNUMBER(K186)),"Check dates",IF(J186=1,"Done",IF(NOT(AND(ISNUMBER(Dashboard!$B$3),N(Dashboard!$B$3)&gt;=18264,N(Dashboard!$B$3)&lt;=73050)),"Check data",IF(Dashboard!$B$3&gt;F186,"Late",IF(Dashboard!$B$3&gt;=E186,"In progress","Not started"))))))</f>
        <v/>
      </c>
      <c r="N186" s="17" t="str">
        <f>IF($A186="","",IF(G186="","",IF(SUMPRODUCT(--($A$2:$A$300=G186))&lt;&gt;1,"Check ID",IF(OR(NOT(ISNUMBER(K186)),NOT(ISNUMBER(INDEX($K$2:$K$300,SUMPRODUCT(--($A$2:$A$300=G186),ROW($A$2:$A$300))-1)))),"Check dates",IF(INDEX($F$2:$F$300,SUMPRODUCT(--($A$2:$A$300=G186),ROW($A$2:$A$300))-1)&gt;=E186,"Conflict","OK")))))</f>
        <v/>
      </c>
      <c r="O186" s="17" t="str">
        <f>IF(COUNTA($A186:$J186)=0,"",IF($A186="","Check ID",IF(SUMPRODUCT(--($A$2:$A$300=$A186))&gt;1,"Duplicate ID",IF(OR($B186="",SUMPRODUCT(--(Phases!$A$2:$A$50=$B186))=0),"Check phase",IF(OR(NOT(AND(ISNUMBER(H186),N(H186)&gt;=0,N(H186)&lt;=1000000000)),NOT(AND(ISNUMBER(I186),N(I186)&gt;=0,N(I186)&lt;=1000000000)),NOT(AND(ISNUMBER(J186),N(J186)&gt;=0,N(J186)&lt;=1))),"Check inputs","OK")))))</f>
        <v/>
      </c>
    </row>
    <row r="187" ht="28" customHeight="1" spans="1:15" x14ac:dyDescent="0.25">
      <c r="A187" s="12"/>
      <c r="B187" s="12"/>
      <c r="C187" s="13"/>
      <c r="D187" s="13"/>
      <c r="E187" s="18"/>
      <c r="F187" s="18"/>
      <c r="G187" s="12"/>
      <c r="H187" s="14"/>
      <c r="I187" s="14"/>
      <c r="J187" s="19"/>
      <c r="K187" s="20" t="str">
        <f>IF($A187="","",IF(AND(AND(ISNUMBER(E187),N(E187)&gt;=18264,N(E187)&lt;=73050),AND(ISNUMBER(F187),N(F187)&gt;=18264,N(F187)&lt;=73050),N(F187)&gt;=N(E187)),F187-E187+1,"n/a"))</f>
        <v/>
      </c>
      <c r="L187" s="21" t="str">
        <f>IF($A187="","",IF(ISNUMBER(K187),K187*N(J187),"n/a"))</f>
        <v/>
      </c>
      <c r="M187" s="17" t="str">
        <f>IF($A187="","",IF(NOT(ISNUMBER(K187)),"Check dates",IF(J187=1,"Done",IF(NOT(AND(ISNUMBER(Dashboard!$B$3),N(Dashboard!$B$3)&gt;=18264,N(Dashboard!$B$3)&lt;=73050)),"Check data",IF(Dashboard!$B$3&gt;F187,"Late",IF(Dashboard!$B$3&gt;=E187,"In progress","Not started"))))))</f>
        <v/>
      </c>
      <c r="N187" s="17" t="str">
        <f>IF($A187="","",IF(G187="","",IF(SUMPRODUCT(--($A$2:$A$300=G187))&lt;&gt;1,"Check ID",IF(OR(NOT(ISNUMBER(K187)),NOT(ISNUMBER(INDEX($K$2:$K$300,SUMPRODUCT(--($A$2:$A$300=G187),ROW($A$2:$A$300))-1)))),"Check dates",IF(INDEX($F$2:$F$300,SUMPRODUCT(--($A$2:$A$300=G187),ROW($A$2:$A$300))-1)&gt;=E187,"Conflict","OK")))))</f>
        <v/>
      </c>
      <c r="O187" s="17" t="str">
        <f>IF(COUNTA($A187:$J187)=0,"",IF($A187="","Check ID",IF(SUMPRODUCT(--($A$2:$A$300=$A187))&gt;1,"Duplicate ID",IF(OR($B187="",SUMPRODUCT(--(Phases!$A$2:$A$50=$B187))=0),"Check phase",IF(OR(NOT(AND(ISNUMBER(H187),N(H187)&gt;=0,N(H187)&lt;=1000000000)),NOT(AND(ISNUMBER(I187),N(I187)&gt;=0,N(I187)&lt;=1000000000)),NOT(AND(ISNUMBER(J187),N(J187)&gt;=0,N(J187)&lt;=1))),"Check inputs","OK")))))</f>
        <v/>
      </c>
    </row>
    <row r="188" ht="28" customHeight="1" spans="1:15" x14ac:dyDescent="0.25">
      <c r="A188" s="12"/>
      <c r="B188" s="12"/>
      <c r="C188" s="13"/>
      <c r="D188" s="13"/>
      <c r="E188" s="18"/>
      <c r="F188" s="18"/>
      <c r="G188" s="12"/>
      <c r="H188" s="14"/>
      <c r="I188" s="14"/>
      <c r="J188" s="19"/>
      <c r="K188" s="20" t="str">
        <f>IF($A188="","",IF(AND(AND(ISNUMBER(E188),N(E188)&gt;=18264,N(E188)&lt;=73050),AND(ISNUMBER(F188),N(F188)&gt;=18264,N(F188)&lt;=73050),N(F188)&gt;=N(E188)),F188-E188+1,"n/a"))</f>
        <v/>
      </c>
      <c r="L188" s="21" t="str">
        <f>IF($A188="","",IF(ISNUMBER(K188),K188*N(J188),"n/a"))</f>
        <v/>
      </c>
      <c r="M188" s="17" t="str">
        <f>IF($A188="","",IF(NOT(ISNUMBER(K188)),"Check dates",IF(J188=1,"Done",IF(NOT(AND(ISNUMBER(Dashboard!$B$3),N(Dashboard!$B$3)&gt;=18264,N(Dashboard!$B$3)&lt;=73050)),"Check data",IF(Dashboard!$B$3&gt;F188,"Late",IF(Dashboard!$B$3&gt;=E188,"In progress","Not started"))))))</f>
        <v/>
      </c>
      <c r="N188" s="17" t="str">
        <f>IF($A188="","",IF(G188="","",IF(SUMPRODUCT(--($A$2:$A$300=G188))&lt;&gt;1,"Check ID",IF(OR(NOT(ISNUMBER(K188)),NOT(ISNUMBER(INDEX($K$2:$K$300,SUMPRODUCT(--($A$2:$A$300=G188),ROW($A$2:$A$300))-1)))),"Check dates",IF(INDEX($F$2:$F$300,SUMPRODUCT(--($A$2:$A$300=G188),ROW($A$2:$A$300))-1)&gt;=E188,"Conflict","OK")))))</f>
        <v/>
      </c>
      <c r="O188" s="17" t="str">
        <f>IF(COUNTA($A188:$J188)=0,"",IF($A188="","Check ID",IF(SUMPRODUCT(--($A$2:$A$300=$A188))&gt;1,"Duplicate ID",IF(OR($B188="",SUMPRODUCT(--(Phases!$A$2:$A$50=$B188))=0),"Check phase",IF(OR(NOT(AND(ISNUMBER(H188),N(H188)&gt;=0,N(H188)&lt;=1000000000)),NOT(AND(ISNUMBER(I188),N(I188)&gt;=0,N(I188)&lt;=1000000000)),NOT(AND(ISNUMBER(J188),N(J188)&gt;=0,N(J188)&lt;=1))),"Check inputs","OK")))))</f>
        <v/>
      </c>
    </row>
    <row r="189" ht="28" customHeight="1" spans="1:15" x14ac:dyDescent="0.25">
      <c r="A189" s="12"/>
      <c r="B189" s="12"/>
      <c r="C189" s="13"/>
      <c r="D189" s="13"/>
      <c r="E189" s="18"/>
      <c r="F189" s="18"/>
      <c r="G189" s="12"/>
      <c r="H189" s="14"/>
      <c r="I189" s="14"/>
      <c r="J189" s="19"/>
      <c r="K189" s="20" t="str">
        <f>IF($A189="","",IF(AND(AND(ISNUMBER(E189),N(E189)&gt;=18264,N(E189)&lt;=73050),AND(ISNUMBER(F189),N(F189)&gt;=18264,N(F189)&lt;=73050),N(F189)&gt;=N(E189)),F189-E189+1,"n/a"))</f>
        <v/>
      </c>
      <c r="L189" s="21" t="str">
        <f>IF($A189="","",IF(ISNUMBER(K189),K189*N(J189),"n/a"))</f>
        <v/>
      </c>
      <c r="M189" s="17" t="str">
        <f>IF($A189="","",IF(NOT(ISNUMBER(K189)),"Check dates",IF(J189=1,"Done",IF(NOT(AND(ISNUMBER(Dashboard!$B$3),N(Dashboard!$B$3)&gt;=18264,N(Dashboard!$B$3)&lt;=73050)),"Check data",IF(Dashboard!$B$3&gt;F189,"Late",IF(Dashboard!$B$3&gt;=E189,"In progress","Not started"))))))</f>
        <v/>
      </c>
      <c r="N189" s="17" t="str">
        <f>IF($A189="","",IF(G189="","",IF(SUMPRODUCT(--($A$2:$A$300=G189))&lt;&gt;1,"Check ID",IF(OR(NOT(ISNUMBER(K189)),NOT(ISNUMBER(INDEX($K$2:$K$300,SUMPRODUCT(--($A$2:$A$300=G189),ROW($A$2:$A$300))-1)))),"Check dates",IF(INDEX($F$2:$F$300,SUMPRODUCT(--($A$2:$A$300=G189),ROW($A$2:$A$300))-1)&gt;=E189,"Conflict","OK")))))</f>
        <v/>
      </c>
      <c r="O189" s="17" t="str">
        <f>IF(COUNTA($A189:$J189)=0,"",IF($A189="","Check ID",IF(SUMPRODUCT(--($A$2:$A$300=$A189))&gt;1,"Duplicate ID",IF(OR($B189="",SUMPRODUCT(--(Phases!$A$2:$A$50=$B189))=0),"Check phase",IF(OR(NOT(AND(ISNUMBER(H189),N(H189)&gt;=0,N(H189)&lt;=1000000000)),NOT(AND(ISNUMBER(I189),N(I189)&gt;=0,N(I189)&lt;=1000000000)),NOT(AND(ISNUMBER(J189),N(J189)&gt;=0,N(J189)&lt;=1))),"Check inputs","OK")))))</f>
        <v/>
      </c>
    </row>
    <row r="190" ht="28" customHeight="1" spans="1:15" x14ac:dyDescent="0.25">
      <c r="A190" s="12"/>
      <c r="B190" s="12"/>
      <c r="C190" s="13"/>
      <c r="D190" s="13"/>
      <c r="E190" s="18"/>
      <c r="F190" s="18"/>
      <c r="G190" s="12"/>
      <c r="H190" s="14"/>
      <c r="I190" s="14"/>
      <c r="J190" s="19"/>
      <c r="K190" s="20" t="str">
        <f>IF($A190="","",IF(AND(AND(ISNUMBER(E190),N(E190)&gt;=18264,N(E190)&lt;=73050),AND(ISNUMBER(F190),N(F190)&gt;=18264,N(F190)&lt;=73050),N(F190)&gt;=N(E190)),F190-E190+1,"n/a"))</f>
        <v/>
      </c>
      <c r="L190" s="21" t="str">
        <f>IF($A190="","",IF(ISNUMBER(K190),K190*N(J190),"n/a"))</f>
        <v/>
      </c>
      <c r="M190" s="17" t="str">
        <f>IF($A190="","",IF(NOT(ISNUMBER(K190)),"Check dates",IF(J190=1,"Done",IF(NOT(AND(ISNUMBER(Dashboard!$B$3),N(Dashboard!$B$3)&gt;=18264,N(Dashboard!$B$3)&lt;=73050)),"Check data",IF(Dashboard!$B$3&gt;F190,"Late",IF(Dashboard!$B$3&gt;=E190,"In progress","Not started"))))))</f>
        <v/>
      </c>
      <c r="N190" s="17" t="str">
        <f>IF($A190="","",IF(G190="","",IF(SUMPRODUCT(--($A$2:$A$300=G190))&lt;&gt;1,"Check ID",IF(OR(NOT(ISNUMBER(K190)),NOT(ISNUMBER(INDEX($K$2:$K$300,SUMPRODUCT(--($A$2:$A$300=G190),ROW($A$2:$A$300))-1)))),"Check dates",IF(INDEX($F$2:$F$300,SUMPRODUCT(--($A$2:$A$300=G190),ROW($A$2:$A$300))-1)&gt;=E190,"Conflict","OK")))))</f>
        <v/>
      </c>
      <c r="O190" s="17" t="str">
        <f>IF(COUNTA($A190:$J190)=0,"",IF($A190="","Check ID",IF(SUMPRODUCT(--($A$2:$A$300=$A190))&gt;1,"Duplicate ID",IF(OR($B190="",SUMPRODUCT(--(Phases!$A$2:$A$50=$B190))=0),"Check phase",IF(OR(NOT(AND(ISNUMBER(H190),N(H190)&gt;=0,N(H190)&lt;=1000000000)),NOT(AND(ISNUMBER(I190),N(I190)&gt;=0,N(I190)&lt;=1000000000)),NOT(AND(ISNUMBER(J190),N(J190)&gt;=0,N(J190)&lt;=1))),"Check inputs","OK")))))</f>
        <v/>
      </c>
    </row>
    <row r="191" ht="28" customHeight="1" spans="1:15" x14ac:dyDescent="0.25">
      <c r="A191" s="12"/>
      <c r="B191" s="12"/>
      <c r="C191" s="13"/>
      <c r="D191" s="13"/>
      <c r="E191" s="18"/>
      <c r="F191" s="18"/>
      <c r="G191" s="12"/>
      <c r="H191" s="14"/>
      <c r="I191" s="14"/>
      <c r="J191" s="19"/>
      <c r="K191" s="20" t="str">
        <f>IF($A191="","",IF(AND(AND(ISNUMBER(E191),N(E191)&gt;=18264,N(E191)&lt;=73050),AND(ISNUMBER(F191),N(F191)&gt;=18264,N(F191)&lt;=73050),N(F191)&gt;=N(E191)),F191-E191+1,"n/a"))</f>
        <v/>
      </c>
      <c r="L191" s="21" t="str">
        <f>IF($A191="","",IF(ISNUMBER(K191),K191*N(J191),"n/a"))</f>
        <v/>
      </c>
      <c r="M191" s="17" t="str">
        <f>IF($A191="","",IF(NOT(ISNUMBER(K191)),"Check dates",IF(J191=1,"Done",IF(NOT(AND(ISNUMBER(Dashboard!$B$3),N(Dashboard!$B$3)&gt;=18264,N(Dashboard!$B$3)&lt;=73050)),"Check data",IF(Dashboard!$B$3&gt;F191,"Late",IF(Dashboard!$B$3&gt;=E191,"In progress","Not started"))))))</f>
        <v/>
      </c>
      <c r="N191" s="17" t="str">
        <f>IF($A191="","",IF(G191="","",IF(SUMPRODUCT(--($A$2:$A$300=G191))&lt;&gt;1,"Check ID",IF(OR(NOT(ISNUMBER(K191)),NOT(ISNUMBER(INDEX($K$2:$K$300,SUMPRODUCT(--($A$2:$A$300=G191),ROW($A$2:$A$300))-1)))),"Check dates",IF(INDEX($F$2:$F$300,SUMPRODUCT(--($A$2:$A$300=G191),ROW($A$2:$A$300))-1)&gt;=E191,"Conflict","OK")))))</f>
        <v/>
      </c>
      <c r="O191" s="17" t="str">
        <f>IF(COUNTA($A191:$J191)=0,"",IF($A191="","Check ID",IF(SUMPRODUCT(--($A$2:$A$300=$A191))&gt;1,"Duplicate ID",IF(OR($B191="",SUMPRODUCT(--(Phases!$A$2:$A$50=$B191))=0),"Check phase",IF(OR(NOT(AND(ISNUMBER(H191),N(H191)&gt;=0,N(H191)&lt;=1000000000)),NOT(AND(ISNUMBER(I191),N(I191)&gt;=0,N(I191)&lt;=1000000000)),NOT(AND(ISNUMBER(J191),N(J191)&gt;=0,N(J191)&lt;=1))),"Check inputs","OK")))))</f>
        <v/>
      </c>
    </row>
    <row r="192" ht="28" customHeight="1" spans="1:15" x14ac:dyDescent="0.25">
      <c r="A192" s="12"/>
      <c r="B192" s="12"/>
      <c r="C192" s="13"/>
      <c r="D192" s="13"/>
      <c r="E192" s="18"/>
      <c r="F192" s="18"/>
      <c r="G192" s="12"/>
      <c r="H192" s="14"/>
      <c r="I192" s="14"/>
      <c r="J192" s="19"/>
      <c r="K192" s="20" t="str">
        <f>IF($A192="","",IF(AND(AND(ISNUMBER(E192),N(E192)&gt;=18264,N(E192)&lt;=73050),AND(ISNUMBER(F192),N(F192)&gt;=18264,N(F192)&lt;=73050),N(F192)&gt;=N(E192)),F192-E192+1,"n/a"))</f>
        <v/>
      </c>
      <c r="L192" s="21" t="str">
        <f>IF($A192="","",IF(ISNUMBER(K192),K192*N(J192),"n/a"))</f>
        <v/>
      </c>
      <c r="M192" s="17" t="str">
        <f>IF($A192="","",IF(NOT(ISNUMBER(K192)),"Check dates",IF(J192=1,"Done",IF(NOT(AND(ISNUMBER(Dashboard!$B$3),N(Dashboard!$B$3)&gt;=18264,N(Dashboard!$B$3)&lt;=73050)),"Check data",IF(Dashboard!$B$3&gt;F192,"Late",IF(Dashboard!$B$3&gt;=E192,"In progress","Not started"))))))</f>
        <v/>
      </c>
      <c r="N192" s="17" t="str">
        <f>IF($A192="","",IF(G192="","",IF(SUMPRODUCT(--($A$2:$A$300=G192))&lt;&gt;1,"Check ID",IF(OR(NOT(ISNUMBER(K192)),NOT(ISNUMBER(INDEX($K$2:$K$300,SUMPRODUCT(--($A$2:$A$300=G192),ROW($A$2:$A$300))-1)))),"Check dates",IF(INDEX($F$2:$F$300,SUMPRODUCT(--($A$2:$A$300=G192),ROW($A$2:$A$300))-1)&gt;=E192,"Conflict","OK")))))</f>
        <v/>
      </c>
      <c r="O192" s="17" t="str">
        <f>IF(COUNTA($A192:$J192)=0,"",IF($A192="","Check ID",IF(SUMPRODUCT(--($A$2:$A$300=$A192))&gt;1,"Duplicate ID",IF(OR($B192="",SUMPRODUCT(--(Phases!$A$2:$A$50=$B192))=0),"Check phase",IF(OR(NOT(AND(ISNUMBER(H192),N(H192)&gt;=0,N(H192)&lt;=1000000000)),NOT(AND(ISNUMBER(I192),N(I192)&gt;=0,N(I192)&lt;=1000000000)),NOT(AND(ISNUMBER(J192),N(J192)&gt;=0,N(J192)&lt;=1))),"Check inputs","OK")))))</f>
        <v/>
      </c>
    </row>
    <row r="193" ht="28" customHeight="1" spans="1:15" x14ac:dyDescent="0.25">
      <c r="A193" s="12"/>
      <c r="B193" s="12"/>
      <c r="C193" s="13"/>
      <c r="D193" s="13"/>
      <c r="E193" s="18"/>
      <c r="F193" s="18"/>
      <c r="G193" s="12"/>
      <c r="H193" s="14"/>
      <c r="I193" s="14"/>
      <c r="J193" s="19"/>
      <c r="K193" s="20" t="str">
        <f>IF($A193="","",IF(AND(AND(ISNUMBER(E193),N(E193)&gt;=18264,N(E193)&lt;=73050),AND(ISNUMBER(F193),N(F193)&gt;=18264,N(F193)&lt;=73050),N(F193)&gt;=N(E193)),F193-E193+1,"n/a"))</f>
        <v/>
      </c>
      <c r="L193" s="21" t="str">
        <f>IF($A193="","",IF(ISNUMBER(K193),K193*N(J193),"n/a"))</f>
        <v/>
      </c>
      <c r="M193" s="17" t="str">
        <f>IF($A193="","",IF(NOT(ISNUMBER(K193)),"Check dates",IF(J193=1,"Done",IF(NOT(AND(ISNUMBER(Dashboard!$B$3),N(Dashboard!$B$3)&gt;=18264,N(Dashboard!$B$3)&lt;=73050)),"Check data",IF(Dashboard!$B$3&gt;F193,"Late",IF(Dashboard!$B$3&gt;=E193,"In progress","Not started"))))))</f>
        <v/>
      </c>
      <c r="N193" s="17" t="str">
        <f>IF($A193="","",IF(G193="","",IF(SUMPRODUCT(--($A$2:$A$300=G193))&lt;&gt;1,"Check ID",IF(OR(NOT(ISNUMBER(K193)),NOT(ISNUMBER(INDEX($K$2:$K$300,SUMPRODUCT(--($A$2:$A$300=G193),ROW($A$2:$A$300))-1)))),"Check dates",IF(INDEX($F$2:$F$300,SUMPRODUCT(--($A$2:$A$300=G193),ROW($A$2:$A$300))-1)&gt;=E193,"Conflict","OK")))))</f>
        <v/>
      </c>
      <c r="O193" s="17" t="str">
        <f>IF(COUNTA($A193:$J193)=0,"",IF($A193="","Check ID",IF(SUMPRODUCT(--($A$2:$A$300=$A193))&gt;1,"Duplicate ID",IF(OR($B193="",SUMPRODUCT(--(Phases!$A$2:$A$50=$B193))=0),"Check phase",IF(OR(NOT(AND(ISNUMBER(H193),N(H193)&gt;=0,N(H193)&lt;=1000000000)),NOT(AND(ISNUMBER(I193),N(I193)&gt;=0,N(I193)&lt;=1000000000)),NOT(AND(ISNUMBER(J193),N(J193)&gt;=0,N(J193)&lt;=1))),"Check inputs","OK")))))</f>
        <v/>
      </c>
    </row>
    <row r="194" ht="28" customHeight="1" spans="1:15" x14ac:dyDescent="0.25">
      <c r="A194" s="12"/>
      <c r="B194" s="12"/>
      <c r="C194" s="13"/>
      <c r="D194" s="13"/>
      <c r="E194" s="18"/>
      <c r="F194" s="18"/>
      <c r="G194" s="12"/>
      <c r="H194" s="14"/>
      <c r="I194" s="14"/>
      <c r="J194" s="19"/>
      <c r="K194" s="20" t="str">
        <f>IF($A194="","",IF(AND(AND(ISNUMBER(E194),N(E194)&gt;=18264,N(E194)&lt;=73050),AND(ISNUMBER(F194),N(F194)&gt;=18264,N(F194)&lt;=73050),N(F194)&gt;=N(E194)),F194-E194+1,"n/a"))</f>
        <v/>
      </c>
      <c r="L194" s="21" t="str">
        <f>IF($A194="","",IF(ISNUMBER(K194),K194*N(J194),"n/a"))</f>
        <v/>
      </c>
      <c r="M194" s="17" t="str">
        <f>IF($A194="","",IF(NOT(ISNUMBER(K194)),"Check dates",IF(J194=1,"Done",IF(NOT(AND(ISNUMBER(Dashboard!$B$3),N(Dashboard!$B$3)&gt;=18264,N(Dashboard!$B$3)&lt;=73050)),"Check data",IF(Dashboard!$B$3&gt;F194,"Late",IF(Dashboard!$B$3&gt;=E194,"In progress","Not started"))))))</f>
        <v/>
      </c>
      <c r="N194" s="17" t="str">
        <f>IF($A194="","",IF(G194="","",IF(SUMPRODUCT(--($A$2:$A$300=G194))&lt;&gt;1,"Check ID",IF(OR(NOT(ISNUMBER(K194)),NOT(ISNUMBER(INDEX($K$2:$K$300,SUMPRODUCT(--($A$2:$A$300=G194),ROW($A$2:$A$300))-1)))),"Check dates",IF(INDEX($F$2:$F$300,SUMPRODUCT(--($A$2:$A$300=G194),ROW($A$2:$A$300))-1)&gt;=E194,"Conflict","OK")))))</f>
        <v/>
      </c>
      <c r="O194" s="17" t="str">
        <f>IF(COUNTA($A194:$J194)=0,"",IF($A194="","Check ID",IF(SUMPRODUCT(--($A$2:$A$300=$A194))&gt;1,"Duplicate ID",IF(OR($B194="",SUMPRODUCT(--(Phases!$A$2:$A$50=$B194))=0),"Check phase",IF(OR(NOT(AND(ISNUMBER(H194),N(H194)&gt;=0,N(H194)&lt;=1000000000)),NOT(AND(ISNUMBER(I194),N(I194)&gt;=0,N(I194)&lt;=1000000000)),NOT(AND(ISNUMBER(J194),N(J194)&gt;=0,N(J194)&lt;=1))),"Check inputs","OK")))))</f>
        <v/>
      </c>
    </row>
    <row r="195" ht="28" customHeight="1" spans="1:15" x14ac:dyDescent="0.25">
      <c r="A195" s="12"/>
      <c r="B195" s="12"/>
      <c r="C195" s="13"/>
      <c r="D195" s="13"/>
      <c r="E195" s="18"/>
      <c r="F195" s="18"/>
      <c r="G195" s="12"/>
      <c r="H195" s="14"/>
      <c r="I195" s="14"/>
      <c r="J195" s="19"/>
      <c r="K195" s="20" t="str">
        <f>IF($A195="","",IF(AND(AND(ISNUMBER(E195),N(E195)&gt;=18264,N(E195)&lt;=73050),AND(ISNUMBER(F195),N(F195)&gt;=18264,N(F195)&lt;=73050),N(F195)&gt;=N(E195)),F195-E195+1,"n/a"))</f>
        <v/>
      </c>
      <c r="L195" s="21" t="str">
        <f>IF($A195="","",IF(ISNUMBER(K195),K195*N(J195),"n/a"))</f>
        <v/>
      </c>
      <c r="M195" s="17" t="str">
        <f>IF($A195="","",IF(NOT(ISNUMBER(K195)),"Check dates",IF(J195=1,"Done",IF(NOT(AND(ISNUMBER(Dashboard!$B$3),N(Dashboard!$B$3)&gt;=18264,N(Dashboard!$B$3)&lt;=73050)),"Check data",IF(Dashboard!$B$3&gt;F195,"Late",IF(Dashboard!$B$3&gt;=E195,"In progress","Not started"))))))</f>
        <v/>
      </c>
      <c r="N195" s="17" t="str">
        <f>IF($A195="","",IF(G195="","",IF(SUMPRODUCT(--($A$2:$A$300=G195))&lt;&gt;1,"Check ID",IF(OR(NOT(ISNUMBER(K195)),NOT(ISNUMBER(INDEX($K$2:$K$300,SUMPRODUCT(--($A$2:$A$300=G195),ROW($A$2:$A$300))-1)))),"Check dates",IF(INDEX($F$2:$F$300,SUMPRODUCT(--($A$2:$A$300=G195),ROW($A$2:$A$300))-1)&gt;=E195,"Conflict","OK")))))</f>
        <v/>
      </c>
      <c r="O195" s="17" t="str">
        <f>IF(COUNTA($A195:$J195)=0,"",IF($A195="","Check ID",IF(SUMPRODUCT(--($A$2:$A$300=$A195))&gt;1,"Duplicate ID",IF(OR($B195="",SUMPRODUCT(--(Phases!$A$2:$A$50=$B195))=0),"Check phase",IF(OR(NOT(AND(ISNUMBER(H195),N(H195)&gt;=0,N(H195)&lt;=1000000000)),NOT(AND(ISNUMBER(I195),N(I195)&gt;=0,N(I195)&lt;=1000000000)),NOT(AND(ISNUMBER(J195),N(J195)&gt;=0,N(J195)&lt;=1))),"Check inputs","OK")))))</f>
        <v/>
      </c>
    </row>
    <row r="196" ht="28" customHeight="1" spans="1:15" x14ac:dyDescent="0.25">
      <c r="A196" s="12"/>
      <c r="B196" s="12"/>
      <c r="C196" s="13"/>
      <c r="D196" s="13"/>
      <c r="E196" s="18"/>
      <c r="F196" s="18"/>
      <c r="G196" s="12"/>
      <c r="H196" s="14"/>
      <c r="I196" s="14"/>
      <c r="J196" s="19"/>
      <c r="K196" s="20" t="str">
        <f>IF($A196="","",IF(AND(AND(ISNUMBER(E196),N(E196)&gt;=18264,N(E196)&lt;=73050),AND(ISNUMBER(F196),N(F196)&gt;=18264,N(F196)&lt;=73050),N(F196)&gt;=N(E196)),F196-E196+1,"n/a"))</f>
        <v/>
      </c>
      <c r="L196" s="21" t="str">
        <f>IF($A196="","",IF(ISNUMBER(K196),K196*N(J196),"n/a"))</f>
        <v/>
      </c>
      <c r="M196" s="17" t="str">
        <f>IF($A196="","",IF(NOT(ISNUMBER(K196)),"Check dates",IF(J196=1,"Done",IF(NOT(AND(ISNUMBER(Dashboard!$B$3),N(Dashboard!$B$3)&gt;=18264,N(Dashboard!$B$3)&lt;=73050)),"Check data",IF(Dashboard!$B$3&gt;F196,"Late",IF(Dashboard!$B$3&gt;=E196,"In progress","Not started"))))))</f>
        <v/>
      </c>
      <c r="N196" s="17" t="str">
        <f>IF($A196="","",IF(G196="","",IF(SUMPRODUCT(--($A$2:$A$300=G196))&lt;&gt;1,"Check ID",IF(OR(NOT(ISNUMBER(K196)),NOT(ISNUMBER(INDEX($K$2:$K$300,SUMPRODUCT(--($A$2:$A$300=G196),ROW($A$2:$A$300))-1)))),"Check dates",IF(INDEX($F$2:$F$300,SUMPRODUCT(--($A$2:$A$300=G196),ROW($A$2:$A$300))-1)&gt;=E196,"Conflict","OK")))))</f>
        <v/>
      </c>
      <c r="O196" s="17" t="str">
        <f>IF(COUNTA($A196:$J196)=0,"",IF($A196="","Check ID",IF(SUMPRODUCT(--($A$2:$A$300=$A196))&gt;1,"Duplicate ID",IF(OR($B196="",SUMPRODUCT(--(Phases!$A$2:$A$50=$B196))=0),"Check phase",IF(OR(NOT(AND(ISNUMBER(H196),N(H196)&gt;=0,N(H196)&lt;=1000000000)),NOT(AND(ISNUMBER(I196),N(I196)&gt;=0,N(I196)&lt;=1000000000)),NOT(AND(ISNUMBER(J196),N(J196)&gt;=0,N(J196)&lt;=1))),"Check inputs","OK")))))</f>
        <v/>
      </c>
    </row>
    <row r="197" ht="28" customHeight="1" spans="1:15" x14ac:dyDescent="0.25">
      <c r="A197" s="12"/>
      <c r="B197" s="12"/>
      <c r="C197" s="13"/>
      <c r="D197" s="13"/>
      <c r="E197" s="18"/>
      <c r="F197" s="18"/>
      <c r="G197" s="12"/>
      <c r="H197" s="14"/>
      <c r="I197" s="14"/>
      <c r="J197" s="19"/>
      <c r="K197" s="20" t="str">
        <f>IF($A197="","",IF(AND(AND(ISNUMBER(E197),N(E197)&gt;=18264,N(E197)&lt;=73050),AND(ISNUMBER(F197),N(F197)&gt;=18264,N(F197)&lt;=73050),N(F197)&gt;=N(E197)),F197-E197+1,"n/a"))</f>
        <v/>
      </c>
      <c r="L197" s="21" t="str">
        <f>IF($A197="","",IF(ISNUMBER(K197),K197*N(J197),"n/a"))</f>
        <v/>
      </c>
      <c r="M197" s="17" t="str">
        <f>IF($A197="","",IF(NOT(ISNUMBER(K197)),"Check dates",IF(J197=1,"Done",IF(NOT(AND(ISNUMBER(Dashboard!$B$3),N(Dashboard!$B$3)&gt;=18264,N(Dashboard!$B$3)&lt;=73050)),"Check data",IF(Dashboard!$B$3&gt;F197,"Late",IF(Dashboard!$B$3&gt;=E197,"In progress","Not started"))))))</f>
        <v/>
      </c>
      <c r="N197" s="17" t="str">
        <f>IF($A197="","",IF(G197="","",IF(SUMPRODUCT(--($A$2:$A$300=G197))&lt;&gt;1,"Check ID",IF(OR(NOT(ISNUMBER(K197)),NOT(ISNUMBER(INDEX($K$2:$K$300,SUMPRODUCT(--($A$2:$A$300=G197),ROW($A$2:$A$300))-1)))),"Check dates",IF(INDEX($F$2:$F$300,SUMPRODUCT(--($A$2:$A$300=G197),ROW($A$2:$A$300))-1)&gt;=E197,"Conflict","OK")))))</f>
        <v/>
      </c>
      <c r="O197" s="17" t="str">
        <f>IF(COUNTA($A197:$J197)=0,"",IF($A197="","Check ID",IF(SUMPRODUCT(--($A$2:$A$300=$A197))&gt;1,"Duplicate ID",IF(OR($B197="",SUMPRODUCT(--(Phases!$A$2:$A$50=$B197))=0),"Check phase",IF(OR(NOT(AND(ISNUMBER(H197),N(H197)&gt;=0,N(H197)&lt;=1000000000)),NOT(AND(ISNUMBER(I197),N(I197)&gt;=0,N(I197)&lt;=1000000000)),NOT(AND(ISNUMBER(J197),N(J197)&gt;=0,N(J197)&lt;=1))),"Check inputs","OK")))))</f>
        <v/>
      </c>
    </row>
    <row r="198" ht="28" customHeight="1" spans="1:15" x14ac:dyDescent="0.25">
      <c r="A198" s="12"/>
      <c r="B198" s="12"/>
      <c r="C198" s="13"/>
      <c r="D198" s="13"/>
      <c r="E198" s="18"/>
      <c r="F198" s="18"/>
      <c r="G198" s="12"/>
      <c r="H198" s="14"/>
      <c r="I198" s="14"/>
      <c r="J198" s="19"/>
      <c r="K198" s="20" t="str">
        <f>IF($A198="","",IF(AND(AND(ISNUMBER(E198),N(E198)&gt;=18264,N(E198)&lt;=73050),AND(ISNUMBER(F198),N(F198)&gt;=18264,N(F198)&lt;=73050),N(F198)&gt;=N(E198)),F198-E198+1,"n/a"))</f>
        <v/>
      </c>
      <c r="L198" s="21" t="str">
        <f>IF($A198="","",IF(ISNUMBER(K198),K198*N(J198),"n/a"))</f>
        <v/>
      </c>
      <c r="M198" s="17" t="str">
        <f>IF($A198="","",IF(NOT(ISNUMBER(K198)),"Check dates",IF(J198=1,"Done",IF(NOT(AND(ISNUMBER(Dashboard!$B$3),N(Dashboard!$B$3)&gt;=18264,N(Dashboard!$B$3)&lt;=73050)),"Check data",IF(Dashboard!$B$3&gt;F198,"Late",IF(Dashboard!$B$3&gt;=E198,"In progress","Not started"))))))</f>
        <v/>
      </c>
      <c r="N198" s="17" t="str">
        <f>IF($A198="","",IF(G198="","",IF(SUMPRODUCT(--($A$2:$A$300=G198))&lt;&gt;1,"Check ID",IF(OR(NOT(ISNUMBER(K198)),NOT(ISNUMBER(INDEX($K$2:$K$300,SUMPRODUCT(--($A$2:$A$300=G198),ROW($A$2:$A$300))-1)))),"Check dates",IF(INDEX($F$2:$F$300,SUMPRODUCT(--($A$2:$A$300=G198),ROW($A$2:$A$300))-1)&gt;=E198,"Conflict","OK")))))</f>
        <v/>
      </c>
      <c r="O198" s="17" t="str">
        <f>IF(COUNTA($A198:$J198)=0,"",IF($A198="","Check ID",IF(SUMPRODUCT(--($A$2:$A$300=$A198))&gt;1,"Duplicate ID",IF(OR($B198="",SUMPRODUCT(--(Phases!$A$2:$A$50=$B198))=0),"Check phase",IF(OR(NOT(AND(ISNUMBER(H198),N(H198)&gt;=0,N(H198)&lt;=1000000000)),NOT(AND(ISNUMBER(I198),N(I198)&gt;=0,N(I198)&lt;=1000000000)),NOT(AND(ISNUMBER(J198),N(J198)&gt;=0,N(J198)&lt;=1))),"Check inputs","OK")))))</f>
        <v/>
      </c>
    </row>
    <row r="199" ht="28" customHeight="1" spans="1:15" x14ac:dyDescent="0.25">
      <c r="A199" s="12"/>
      <c r="B199" s="12"/>
      <c r="C199" s="13"/>
      <c r="D199" s="13"/>
      <c r="E199" s="18"/>
      <c r="F199" s="18"/>
      <c r="G199" s="12"/>
      <c r="H199" s="14"/>
      <c r="I199" s="14"/>
      <c r="J199" s="19"/>
      <c r="K199" s="20" t="str">
        <f>IF($A199="","",IF(AND(AND(ISNUMBER(E199),N(E199)&gt;=18264,N(E199)&lt;=73050),AND(ISNUMBER(F199),N(F199)&gt;=18264,N(F199)&lt;=73050),N(F199)&gt;=N(E199)),F199-E199+1,"n/a"))</f>
        <v/>
      </c>
      <c r="L199" s="21" t="str">
        <f>IF($A199="","",IF(ISNUMBER(K199),K199*N(J199),"n/a"))</f>
        <v/>
      </c>
      <c r="M199" s="17" t="str">
        <f>IF($A199="","",IF(NOT(ISNUMBER(K199)),"Check dates",IF(J199=1,"Done",IF(NOT(AND(ISNUMBER(Dashboard!$B$3),N(Dashboard!$B$3)&gt;=18264,N(Dashboard!$B$3)&lt;=73050)),"Check data",IF(Dashboard!$B$3&gt;F199,"Late",IF(Dashboard!$B$3&gt;=E199,"In progress","Not started"))))))</f>
        <v/>
      </c>
      <c r="N199" s="17" t="str">
        <f>IF($A199="","",IF(G199="","",IF(SUMPRODUCT(--($A$2:$A$300=G199))&lt;&gt;1,"Check ID",IF(OR(NOT(ISNUMBER(K199)),NOT(ISNUMBER(INDEX($K$2:$K$300,SUMPRODUCT(--($A$2:$A$300=G199),ROW($A$2:$A$300))-1)))),"Check dates",IF(INDEX($F$2:$F$300,SUMPRODUCT(--($A$2:$A$300=G199),ROW($A$2:$A$300))-1)&gt;=E199,"Conflict","OK")))))</f>
        <v/>
      </c>
      <c r="O199" s="17" t="str">
        <f>IF(COUNTA($A199:$J199)=0,"",IF($A199="","Check ID",IF(SUMPRODUCT(--($A$2:$A$300=$A199))&gt;1,"Duplicate ID",IF(OR($B199="",SUMPRODUCT(--(Phases!$A$2:$A$50=$B199))=0),"Check phase",IF(OR(NOT(AND(ISNUMBER(H199),N(H199)&gt;=0,N(H199)&lt;=1000000000)),NOT(AND(ISNUMBER(I199),N(I199)&gt;=0,N(I199)&lt;=1000000000)),NOT(AND(ISNUMBER(J199),N(J199)&gt;=0,N(J199)&lt;=1))),"Check inputs","OK")))))</f>
        <v/>
      </c>
    </row>
    <row r="200" ht="28" customHeight="1" spans="1:15" x14ac:dyDescent="0.25">
      <c r="A200" s="12"/>
      <c r="B200" s="12"/>
      <c r="C200" s="13"/>
      <c r="D200" s="13"/>
      <c r="E200" s="18"/>
      <c r="F200" s="18"/>
      <c r="G200" s="12"/>
      <c r="H200" s="14"/>
      <c r="I200" s="14"/>
      <c r="J200" s="19"/>
      <c r="K200" s="20" t="str">
        <f>IF($A200="","",IF(AND(AND(ISNUMBER(E200),N(E200)&gt;=18264,N(E200)&lt;=73050),AND(ISNUMBER(F200),N(F200)&gt;=18264,N(F200)&lt;=73050),N(F200)&gt;=N(E200)),F200-E200+1,"n/a"))</f>
        <v/>
      </c>
      <c r="L200" s="21" t="str">
        <f>IF($A200="","",IF(ISNUMBER(K200),K200*N(J200),"n/a"))</f>
        <v/>
      </c>
      <c r="M200" s="17" t="str">
        <f>IF($A200="","",IF(NOT(ISNUMBER(K200)),"Check dates",IF(J200=1,"Done",IF(NOT(AND(ISNUMBER(Dashboard!$B$3),N(Dashboard!$B$3)&gt;=18264,N(Dashboard!$B$3)&lt;=73050)),"Check data",IF(Dashboard!$B$3&gt;F200,"Late",IF(Dashboard!$B$3&gt;=E200,"In progress","Not started"))))))</f>
        <v/>
      </c>
      <c r="N200" s="17" t="str">
        <f>IF($A200="","",IF(G200="","",IF(SUMPRODUCT(--($A$2:$A$300=G200))&lt;&gt;1,"Check ID",IF(OR(NOT(ISNUMBER(K200)),NOT(ISNUMBER(INDEX($K$2:$K$300,SUMPRODUCT(--($A$2:$A$300=G200),ROW($A$2:$A$300))-1)))),"Check dates",IF(INDEX($F$2:$F$300,SUMPRODUCT(--($A$2:$A$300=G200),ROW($A$2:$A$300))-1)&gt;=E200,"Conflict","OK")))))</f>
        <v/>
      </c>
      <c r="O200" s="17" t="str">
        <f>IF(COUNTA($A200:$J200)=0,"",IF($A200="","Check ID",IF(SUMPRODUCT(--($A$2:$A$300=$A200))&gt;1,"Duplicate ID",IF(OR($B200="",SUMPRODUCT(--(Phases!$A$2:$A$50=$B200))=0),"Check phase",IF(OR(NOT(AND(ISNUMBER(H200),N(H200)&gt;=0,N(H200)&lt;=1000000000)),NOT(AND(ISNUMBER(I200),N(I200)&gt;=0,N(I200)&lt;=1000000000)),NOT(AND(ISNUMBER(J200),N(J200)&gt;=0,N(J200)&lt;=1))),"Check inputs","OK")))))</f>
        <v/>
      </c>
    </row>
    <row r="201" ht="28" customHeight="1" spans="1:15" x14ac:dyDescent="0.25">
      <c r="A201" s="12"/>
      <c r="B201" s="12"/>
      <c r="C201" s="13"/>
      <c r="D201" s="13"/>
      <c r="E201" s="18"/>
      <c r="F201" s="18"/>
      <c r="G201" s="12"/>
      <c r="H201" s="14"/>
      <c r="I201" s="14"/>
      <c r="J201" s="19"/>
      <c r="K201" s="20" t="str">
        <f>IF($A201="","",IF(AND(AND(ISNUMBER(E201),N(E201)&gt;=18264,N(E201)&lt;=73050),AND(ISNUMBER(F201),N(F201)&gt;=18264,N(F201)&lt;=73050),N(F201)&gt;=N(E201)),F201-E201+1,"n/a"))</f>
        <v/>
      </c>
      <c r="L201" s="21" t="str">
        <f>IF($A201="","",IF(ISNUMBER(K201),K201*N(J201),"n/a"))</f>
        <v/>
      </c>
      <c r="M201" s="17" t="str">
        <f>IF($A201="","",IF(NOT(ISNUMBER(K201)),"Check dates",IF(J201=1,"Done",IF(NOT(AND(ISNUMBER(Dashboard!$B$3),N(Dashboard!$B$3)&gt;=18264,N(Dashboard!$B$3)&lt;=73050)),"Check data",IF(Dashboard!$B$3&gt;F201,"Late",IF(Dashboard!$B$3&gt;=E201,"In progress","Not started"))))))</f>
        <v/>
      </c>
      <c r="N201" s="17" t="str">
        <f>IF($A201="","",IF(G201="","",IF(SUMPRODUCT(--($A$2:$A$300=G201))&lt;&gt;1,"Check ID",IF(OR(NOT(ISNUMBER(K201)),NOT(ISNUMBER(INDEX($K$2:$K$300,SUMPRODUCT(--($A$2:$A$300=G201),ROW($A$2:$A$300))-1)))),"Check dates",IF(INDEX($F$2:$F$300,SUMPRODUCT(--($A$2:$A$300=G201),ROW($A$2:$A$300))-1)&gt;=E201,"Conflict","OK")))))</f>
        <v/>
      </c>
      <c r="O201" s="17" t="str">
        <f>IF(COUNTA($A201:$J201)=0,"",IF($A201="","Check ID",IF(SUMPRODUCT(--($A$2:$A$300=$A201))&gt;1,"Duplicate ID",IF(OR($B201="",SUMPRODUCT(--(Phases!$A$2:$A$50=$B201))=0),"Check phase",IF(OR(NOT(AND(ISNUMBER(H201),N(H201)&gt;=0,N(H201)&lt;=1000000000)),NOT(AND(ISNUMBER(I201),N(I201)&gt;=0,N(I201)&lt;=1000000000)),NOT(AND(ISNUMBER(J201),N(J201)&gt;=0,N(J201)&lt;=1))),"Check inputs","OK")))))</f>
        <v/>
      </c>
    </row>
    <row r="202" ht="28" customHeight="1" spans="1:15" x14ac:dyDescent="0.25">
      <c r="A202" s="12"/>
      <c r="B202" s="12"/>
      <c r="C202" s="13"/>
      <c r="D202" s="13"/>
      <c r="E202" s="18"/>
      <c r="F202" s="18"/>
      <c r="G202" s="12"/>
      <c r="H202" s="14"/>
      <c r="I202" s="14"/>
      <c r="J202" s="19"/>
      <c r="K202" s="20" t="str">
        <f>IF($A202="","",IF(AND(AND(ISNUMBER(E202),N(E202)&gt;=18264,N(E202)&lt;=73050),AND(ISNUMBER(F202),N(F202)&gt;=18264,N(F202)&lt;=73050),N(F202)&gt;=N(E202)),F202-E202+1,"n/a"))</f>
        <v/>
      </c>
      <c r="L202" s="21" t="str">
        <f>IF($A202="","",IF(ISNUMBER(K202),K202*N(J202),"n/a"))</f>
        <v/>
      </c>
      <c r="M202" s="17" t="str">
        <f>IF($A202="","",IF(NOT(ISNUMBER(K202)),"Check dates",IF(J202=1,"Done",IF(NOT(AND(ISNUMBER(Dashboard!$B$3),N(Dashboard!$B$3)&gt;=18264,N(Dashboard!$B$3)&lt;=73050)),"Check data",IF(Dashboard!$B$3&gt;F202,"Late",IF(Dashboard!$B$3&gt;=E202,"In progress","Not started"))))))</f>
        <v/>
      </c>
      <c r="N202" s="17" t="str">
        <f>IF($A202="","",IF(G202="","",IF(SUMPRODUCT(--($A$2:$A$300=G202))&lt;&gt;1,"Check ID",IF(OR(NOT(ISNUMBER(K202)),NOT(ISNUMBER(INDEX($K$2:$K$300,SUMPRODUCT(--($A$2:$A$300=G202),ROW($A$2:$A$300))-1)))),"Check dates",IF(INDEX($F$2:$F$300,SUMPRODUCT(--($A$2:$A$300=G202),ROW($A$2:$A$300))-1)&gt;=E202,"Conflict","OK")))))</f>
        <v/>
      </c>
      <c r="O202" s="17" t="str">
        <f>IF(COUNTA($A202:$J202)=0,"",IF($A202="","Check ID",IF(SUMPRODUCT(--($A$2:$A$300=$A202))&gt;1,"Duplicate ID",IF(OR($B202="",SUMPRODUCT(--(Phases!$A$2:$A$50=$B202))=0),"Check phase",IF(OR(NOT(AND(ISNUMBER(H202),N(H202)&gt;=0,N(H202)&lt;=1000000000)),NOT(AND(ISNUMBER(I202),N(I202)&gt;=0,N(I202)&lt;=1000000000)),NOT(AND(ISNUMBER(J202),N(J202)&gt;=0,N(J202)&lt;=1))),"Check inputs","OK")))))</f>
        <v/>
      </c>
    </row>
    <row r="203" ht="28" customHeight="1" spans="1:15" x14ac:dyDescent="0.25">
      <c r="A203" s="12"/>
      <c r="B203" s="12"/>
      <c r="C203" s="13"/>
      <c r="D203" s="13"/>
      <c r="E203" s="18"/>
      <c r="F203" s="18"/>
      <c r="G203" s="12"/>
      <c r="H203" s="14"/>
      <c r="I203" s="14"/>
      <c r="J203" s="19"/>
      <c r="K203" s="20" t="str">
        <f>IF($A203="","",IF(AND(AND(ISNUMBER(E203),N(E203)&gt;=18264,N(E203)&lt;=73050),AND(ISNUMBER(F203),N(F203)&gt;=18264,N(F203)&lt;=73050),N(F203)&gt;=N(E203)),F203-E203+1,"n/a"))</f>
        <v/>
      </c>
      <c r="L203" s="21" t="str">
        <f>IF($A203="","",IF(ISNUMBER(K203),K203*N(J203),"n/a"))</f>
        <v/>
      </c>
      <c r="M203" s="17" t="str">
        <f>IF($A203="","",IF(NOT(ISNUMBER(K203)),"Check dates",IF(J203=1,"Done",IF(NOT(AND(ISNUMBER(Dashboard!$B$3),N(Dashboard!$B$3)&gt;=18264,N(Dashboard!$B$3)&lt;=73050)),"Check data",IF(Dashboard!$B$3&gt;F203,"Late",IF(Dashboard!$B$3&gt;=E203,"In progress","Not started"))))))</f>
        <v/>
      </c>
      <c r="N203" s="17" t="str">
        <f>IF($A203="","",IF(G203="","",IF(SUMPRODUCT(--($A$2:$A$300=G203))&lt;&gt;1,"Check ID",IF(OR(NOT(ISNUMBER(K203)),NOT(ISNUMBER(INDEX($K$2:$K$300,SUMPRODUCT(--($A$2:$A$300=G203),ROW($A$2:$A$300))-1)))),"Check dates",IF(INDEX($F$2:$F$300,SUMPRODUCT(--($A$2:$A$300=G203),ROW($A$2:$A$300))-1)&gt;=E203,"Conflict","OK")))))</f>
        <v/>
      </c>
      <c r="O203" s="17" t="str">
        <f>IF(COUNTA($A203:$J203)=0,"",IF($A203="","Check ID",IF(SUMPRODUCT(--($A$2:$A$300=$A203))&gt;1,"Duplicate ID",IF(OR($B203="",SUMPRODUCT(--(Phases!$A$2:$A$50=$B203))=0),"Check phase",IF(OR(NOT(AND(ISNUMBER(H203),N(H203)&gt;=0,N(H203)&lt;=1000000000)),NOT(AND(ISNUMBER(I203),N(I203)&gt;=0,N(I203)&lt;=1000000000)),NOT(AND(ISNUMBER(J203),N(J203)&gt;=0,N(J203)&lt;=1))),"Check inputs","OK")))))</f>
        <v/>
      </c>
    </row>
    <row r="204" ht="28" customHeight="1" spans="1:15" x14ac:dyDescent="0.25">
      <c r="A204" s="12"/>
      <c r="B204" s="12"/>
      <c r="C204" s="13"/>
      <c r="D204" s="13"/>
      <c r="E204" s="18"/>
      <c r="F204" s="18"/>
      <c r="G204" s="12"/>
      <c r="H204" s="14"/>
      <c r="I204" s="14"/>
      <c r="J204" s="19"/>
      <c r="K204" s="20" t="str">
        <f>IF($A204="","",IF(AND(AND(ISNUMBER(E204),N(E204)&gt;=18264,N(E204)&lt;=73050),AND(ISNUMBER(F204),N(F204)&gt;=18264,N(F204)&lt;=73050),N(F204)&gt;=N(E204)),F204-E204+1,"n/a"))</f>
        <v/>
      </c>
      <c r="L204" s="21" t="str">
        <f>IF($A204="","",IF(ISNUMBER(K204),K204*N(J204),"n/a"))</f>
        <v/>
      </c>
      <c r="M204" s="17" t="str">
        <f>IF($A204="","",IF(NOT(ISNUMBER(K204)),"Check dates",IF(J204=1,"Done",IF(NOT(AND(ISNUMBER(Dashboard!$B$3),N(Dashboard!$B$3)&gt;=18264,N(Dashboard!$B$3)&lt;=73050)),"Check data",IF(Dashboard!$B$3&gt;F204,"Late",IF(Dashboard!$B$3&gt;=E204,"In progress","Not started"))))))</f>
        <v/>
      </c>
      <c r="N204" s="17" t="str">
        <f>IF($A204="","",IF(G204="","",IF(SUMPRODUCT(--($A$2:$A$300=G204))&lt;&gt;1,"Check ID",IF(OR(NOT(ISNUMBER(K204)),NOT(ISNUMBER(INDEX($K$2:$K$300,SUMPRODUCT(--($A$2:$A$300=G204),ROW($A$2:$A$300))-1)))),"Check dates",IF(INDEX($F$2:$F$300,SUMPRODUCT(--($A$2:$A$300=G204),ROW($A$2:$A$300))-1)&gt;=E204,"Conflict","OK")))))</f>
        <v/>
      </c>
      <c r="O204" s="17" t="str">
        <f>IF(COUNTA($A204:$J204)=0,"",IF($A204="","Check ID",IF(SUMPRODUCT(--($A$2:$A$300=$A204))&gt;1,"Duplicate ID",IF(OR($B204="",SUMPRODUCT(--(Phases!$A$2:$A$50=$B204))=0),"Check phase",IF(OR(NOT(AND(ISNUMBER(H204),N(H204)&gt;=0,N(H204)&lt;=1000000000)),NOT(AND(ISNUMBER(I204),N(I204)&gt;=0,N(I204)&lt;=1000000000)),NOT(AND(ISNUMBER(J204),N(J204)&gt;=0,N(J204)&lt;=1))),"Check inputs","OK")))))</f>
        <v/>
      </c>
    </row>
    <row r="205" ht="28" customHeight="1" spans="1:15" x14ac:dyDescent="0.25">
      <c r="A205" s="12"/>
      <c r="B205" s="12"/>
      <c r="C205" s="13"/>
      <c r="D205" s="13"/>
      <c r="E205" s="18"/>
      <c r="F205" s="18"/>
      <c r="G205" s="12"/>
      <c r="H205" s="14"/>
      <c r="I205" s="14"/>
      <c r="J205" s="19"/>
      <c r="K205" s="20" t="str">
        <f>IF($A205="","",IF(AND(AND(ISNUMBER(E205),N(E205)&gt;=18264,N(E205)&lt;=73050),AND(ISNUMBER(F205),N(F205)&gt;=18264,N(F205)&lt;=73050),N(F205)&gt;=N(E205)),F205-E205+1,"n/a"))</f>
        <v/>
      </c>
      <c r="L205" s="21" t="str">
        <f>IF($A205="","",IF(ISNUMBER(K205),K205*N(J205),"n/a"))</f>
        <v/>
      </c>
      <c r="M205" s="17" t="str">
        <f>IF($A205="","",IF(NOT(ISNUMBER(K205)),"Check dates",IF(J205=1,"Done",IF(NOT(AND(ISNUMBER(Dashboard!$B$3),N(Dashboard!$B$3)&gt;=18264,N(Dashboard!$B$3)&lt;=73050)),"Check data",IF(Dashboard!$B$3&gt;F205,"Late",IF(Dashboard!$B$3&gt;=E205,"In progress","Not started"))))))</f>
        <v/>
      </c>
      <c r="N205" s="17" t="str">
        <f>IF($A205="","",IF(G205="","",IF(SUMPRODUCT(--($A$2:$A$300=G205))&lt;&gt;1,"Check ID",IF(OR(NOT(ISNUMBER(K205)),NOT(ISNUMBER(INDEX($K$2:$K$300,SUMPRODUCT(--($A$2:$A$300=G205),ROW($A$2:$A$300))-1)))),"Check dates",IF(INDEX($F$2:$F$300,SUMPRODUCT(--($A$2:$A$300=G205),ROW($A$2:$A$300))-1)&gt;=E205,"Conflict","OK")))))</f>
        <v/>
      </c>
      <c r="O205" s="17" t="str">
        <f>IF(COUNTA($A205:$J205)=0,"",IF($A205="","Check ID",IF(SUMPRODUCT(--($A$2:$A$300=$A205))&gt;1,"Duplicate ID",IF(OR($B205="",SUMPRODUCT(--(Phases!$A$2:$A$50=$B205))=0),"Check phase",IF(OR(NOT(AND(ISNUMBER(H205),N(H205)&gt;=0,N(H205)&lt;=1000000000)),NOT(AND(ISNUMBER(I205),N(I205)&gt;=0,N(I205)&lt;=1000000000)),NOT(AND(ISNUMBER(J205),N(J205)&gt;=0,N(J205)&lt;=1))),"Check inputs","OK")))))</f>
        <v/>
      </c>
    </row>
    <row r="206" ht="28" customHeight="1" spans="1:15" x14ac:dyDescent="0.25">
      <c r="A206" s="12"/>
      <c r="B206" s="12"/>
      <c r="C206" s="13"/>
      <c r="D206" s="13"/>
      <c r="E206" s="18"/>
      <c r="F206" s="18"/>
      <c r="G206" s="12"/>
      <c r="H206" s="14"/>
      <c r="I206" s="14"/>
      <c r="J206" s="19"/>
      <c r="K206" s="20" t="str">
        <f>IF($A206="","",IF(AND(AND(ISNUMBER(E206),N(E206)&gt;=18264,N(E206)&lt;=73050),AND(ISNUMBER(F206),N(F206)&gt;=18264,N(F206)&lt;=73050),N(F206)&gt;=N(E206)),F206-E206+1,"n/a"))</f>
        <v/>
      </c>
      <c r="L206" s="21" t="str">
        <f>IF($A206="","",IF(ISNUMBER(K206),K206*N(J206),"n/a"))</f>
        <v/>
      </c>
      <c r="M206" s="17" t="str">
        <f>IF($A206="","",IF(NOT(ISNUMBER(K206)),"Check dates",IF(J206=1,"Done",IF(NOT(AND(ISNUMBER(Dashboard!$B$3),N(Dashboard!$B$3)&gt;=18264,N(Dashboard!$B$3)&lt;=73050)),"Check data",IF(Dashboard!$B$3&gt;F206,"Late",IF(Dashboard!$B$3&gt;=E206,"In progress","Not started"))))))</f>
        <v/>
      </c>
      <c r="N206" s="17" t="str">
        <f>IF($A206="","",IF(G206="","",IF(SUMPRODUCT(--($A$2:$A$300=G206))&lt;&gt;1,"Check ID",IF(OR(NOT(ISNUMBER(K206)),NOT(ISNUMBER(INDEX($K$2:$K$300,SUMPRODUCT(--($A$2:$A$300=G206),ROW($A$2:$A$300))-1)))),"Check dates",IF(INDEX($F$2:$F$300,SUMPRODUCT(--($A$2:$A$300=G206),ROW($A$2:$A$300))-1)&gt;=E206,"Conflict","OK")))))</f>
        <v/>
      </c>
      <c r="O206" s="17" t="str">
        <f>IF(COUNTA($A206:$J206)=0,"",IF($A206="","Check ID",IF(SUMPRODUCT(--($A$2:$A$300=$A206))&gt;1,"Duplicate ID",IF(OR($B206="",SUMPRODUCT(--(Phases!$A$2:$A$50=$B206))=0),"Check phase",IF(OR(NOT(AND(ISNUMBER(H206),N(H206)&gt;=0,N(H206)&lt;=1000000000)),NOT(AND(ISNUMBER(I206),N(I206)&gt;=0,N(I206)&lt;=1000000000)),NOT(AND(ISNUMBER(J206),N(J206)&gt;=0,N(J206)&lt;=1))),"Check inputs","OK")))))</f>
        <v/>
      </c>
    </row>
    <row r="207" ht="28" customHeight="1" spans="1:15" x14ac:dyDescent="0.25">
      <c r="A207" s="12"/>
      <c r="B207" s="12"/>
      <c r="C207" s="13"/>
      <c r="D207" s="13"/>
      <c r="E207" s="18"/>
      <c r="F207" s="18"/>
      <c r="G207" s="12"/>
      <c r="H207" s="14"/>
      <c r="I207" s="14"/>
      <c r="J207" s="19"/>
      <c r="K207" s="20" t="str">
        <f>IF($A207="","",IF(AND(AND(ISNUMBER(E207),N(E207)&gt;=18264,N(E207)&lt;=73050),AND(ISNUMBER(F207),N(F207)&gt;=18264,N(F207)&lt;=73050),N(F207)&gt;=N(E207)),F207-E207+1,"n/a"))</f>
        <v/>
      </c>
      <c r="L207" s="21" t="str">
        <f>IF($A207="","",IF(ISNUMBER(K207),K207*N(J207),"n/a"))</f>
        <v/>
      </c>
      <c r="M207" s="17" t="str">
        <f>IF($A207="","",IF(NOT(ISNUMBER(K207)),"Check dates",IF(J207=1,"Done",IF(NOT(AND(ISNUMBER(Dashboard!$B$3),N(Dashboard!$B$3)&gt;=18264,N(Dashboard!$B$3)&lt;=73050)),"Check data",IF(Dashboard!$B$3&gt;F207,"Late",IF(Dashboard!$B$3&gt;=E207,"In progress","Not started"))))))</f>
        <v/>
      </c>
      <c r="N207" s="17" t="str">
        <f>IF($A207="","",IF(G207="","",IF(SUMPRODUCT(--($A$2:$A$300=G207))&lt;&gt;1,"Check ID",IF(OR(NOT(ISNUMBER(K207)),NOT(ISNUMBER(INDEX($K$2:$K$300,SUMPRODUCT(--($A$2:$A$300=G207),ROW($A$2:$A$300))-1)))),"Check dates",IF(INDEX($F$2:$F$300,SUMPRODUCT(--($A$2:$A$300=G207),ROW($A$2:$A$300))-1)&gt;=E207,"Conflict","OK")))))</f>
        <v/>
      </c>
      <c r="O207" s="17" t="str">
        <f>IF(COUNTA($A207:$J207)=0,"",IF($A207="","Check ID",IF(SUMPRODUCT(--($A$2:$A$300=$A207))&gt;1,"Duplicate ID",IF(OR($B207="",SUMPRODUCT(--(Phases!$A$2:$A$50=$B207))=0),"Check phase",IF(OR(NOT(AND(ISNUMBER(H207),N(H207)&gt;=0,N(H207)&lt;=1000000000)),NOT(AND(ISNUMBER(I207),N(I207)&gt;=0,N(I207)&lt;=1000000000)),NOT(AND(ISNUMBER(J207),N(J207)&gt;=0,N(J207)&lt;=1))),"Check inputs","OK")))))</f>
        <v/>
      </c>
    </row>
    <row r="208" ht="28" customHeight="1" spans="1:15" x14ac:dyDescent="0.25">
      <c r="A208" s="12"/>
      <c r="B208" s="12"/>
      <c r="C208" s="13"/>
      <c r="D208" s="13"/>
      <c r="E208" s="18"/>
      <c r="F208" s="18"/>
      <c r="G208" s="12"/>
      <c r="H208" s="14"/>
      <c r="I208" s="14"/>
      <c r="J208" s="19"/>
      <c r="K208" s="20" t="str">
        <f>IF($A208="","",IF(AND(AND(ISNUMBER(E208),N(E208)&gt;=18264,N(E208)&lt;=73050),AND(ISNUMBER(F208),N(F208)&gt;=18264,N(F208)&lt;=73050),N(F208)&gt;=N(E208)),F208-E208+1,"n/a"))</f>
        <v/>
      </c>
      <c r="L208" s="21" t="str">
        <f>IF($A208="","",IF(ISNUMBER(K208),K208*N(J208),"n/a"))</f>
        <v/>
      </c>
      <c r="M208" s="17" t="str">
        <f>IF($A208="","",IF(NOT(ISNUMBER(K208)),"Check dates",IF(J208=1,"Done",IF(NOT(AND(ISNUMBER(Dashboard!$B$3),N(Dashboard!$B$3)&gt;=18264,N(Dashboard!$B$3)&lt;=73050)),"Check data",IF(Dashboard!$B$3&gt;F208,"Late",IF(Dashboard!$B$3&gt;=E208,"In progress","Not started"))))))</f>
        <v/>
      </c>
      <c r="N208" s="17" t="str">
        <f>IF($A208="","",IF(G208="","",IF(SUMPRODUCT(--($A$2:$A$300=G208))&lt;&gt;1,"Check ID",IF(OR(NOT(ISNUMBER(K208)),NOT(ISNUMBER(INDEX($K$2:$K$300,SUMPRODUCT(--($A$2:$A$300=G208),ROW($A$2:$A$300))-1)))),"Check dates",IF(INDEX($F$2:$F$300,SUMPRODUCT(--($A$2:$A$300=G208),ROW($A$2:$A$300))-1)&gt;=E208,"Conflict","OK")))))</f>
        <v/>
      </c>
      <c r="O208" s="17" t="str">
        <f>IF(COUNTA($A208:$J208)=0,"",IF($A208="","Check ID",IF(SUMPRODUCT(--($A$2:$A$300=$A208))&gt;1,"Duplicate ID",IF(OR($B208="",SUMPRODUCT(--(Phases!$A$2:$A$50=$B208))=0),"Check phase",IF(OR(NOT(AND(ISNUMBER(H208),N(H208)&gt;=0,N(H208)&lt;=1000000000)),NOT(AND(ISNUMBER(I208),N(I208)&gt;=0,N(I208)&lt;=1000000000)),NOT(AND(ISNUMBER(J208),N(J208)&gt;=0,N(J208)&lt;=1))),"Check inputs","OK")))))</f>
        <v/>
      </c>
    </row>
    <row r="209" ht="28" customHeight="1" spans="1:15" x14ac:dyDescent="0.25">
      <c r="A209" s="12"/>
      <c r="B209" s="12"/>
      <c r="C209" s="13"/>
      <c r="D209" s="13"/>
      <c r="E209" s="18"/>
      <c r="F209" s="18"/>
      <c r="G209" s="12"/>
      <c r="H209" s="14"/>
      <c r="I209" s="14"/>
      <c r="J209" s="19"/>
      <c r="K209" s="20" t="str">
        <f>IF($A209="","",IF(AND(AND(ISNUMBER(E209),N(E209)&gt;=18264,N(E209)&lt;=73050),AND(ISNUMBER(F209),N(F209)&gt;=18264,N(F209)&lt;=73050),N(F209)&gt;=N(E209)),F209-E209+1,"n/a"))</f>
        <v/>
      </c>
      <c r="L209" s="21" t="str">
        <f>IF($A209="","",IF(ISNUMBER(K209),K209*N(J209),"n/a"))</f>
        <v/>
      </c>
      <c r="M209" s="17" t="str">
        <f>IF($A209="","",IF(NOT(ISNUMBER(K209)),"Check dates",IF(J209=1,"Done",IF(NOT(AND(ISNUMBER(Dashboard!$B$3),N(Dashboard!$B$3)&gt;=18264,N(Dashboard!$B$3)&lt;=73050)),"Check data",IF(Dashboard!$B$3&gt;F209,"Late",IF(Dashboard!$B$3&gt;=E209,"In progress","Not started"))))))</f>
        <v/>
      </c>
      <c r="N209" s="17" t="str">
        <f>IF($A209="","",IF(G209="","",IF(SUMPRODUCT(--($A$2:$A$300=G209))&lt;&gt;1,"Check ID",IF(OR(NOT(ISNUMBER(K209)),NOT(ISNUMBER(INDEX($K$2:$K$300,SUMPRODUCT(--($A$2:$A$300=G209),ROW($A$2:$A$300))-1)))),"Check dates",IF(INDEX($F$2:$F$300,SUMPRODUCT(--($A$2:$A$300=G209),ROW($A$2:$A$300))-1)&gt;=E209,"Conflict","OK")))))</f>
        <v/>
      </c>
      <c r="O209" s="17" t="str">
        <f>IF(COUNTA($A209:$J209)=0,"",IF($A209="","Check ID",IF(SUMPRODUCT(--($A$2:$A$300=$A209))&gt;1,"Duplicate ID",IF(OR($B209="",SUMPRODUCT(--(Phases!$A$2:$A$50=$B209))=0),"Check phase",IF(OR(NOT(AND(ISNUMBER(H209),N(H209)&gt;=0,N(H209)&lt;=1000000000)),NOT(AND(ISNUMBER(I209),N(I209)&gt;=0,N(I209)&lt;=1000000000)),NOT(AND(ISNUMBER(J209),N(J209)&gt;=0,N(J209)&lt;=1))),"Check inputs","OK")))))</f>
        <v/>
      </c>
    </row>
    <row r="210" ht="28" customHeight="1" spans="1:15" x14ac:dyDescent="0.25">
      <c r="A210" s="12"/>
      <c r="B210" s="12"/>
      <c r="C210" s="13"/>
      <c r="D210" s="13"/>
      <c r="E210" s="18"/>
      <c r="F210" s="18"/>
      <c r="G210" s="12"/>
      <c r="H210" s="14"/>
      <c r="I210" s="14"/>
      <c r="J210" s="19"/>
      <c r="K210" s="20" t="str">
        <f>IF($A210="","",IF(AND(AND(ISNUMBER(E210),N(E210)&gt;=18264,N(E210)&lt;=73050),AND(ISNUMBER(F210),N(F210)&gt;=18264,N(F210)&lt;=73050),N(F210)&gt;=N(E210)),F210-E210+1,"n/a"))</f>
        <v/>
      </c>
      <c r="L210" s="21" t="str">
        <f>IF($A210="","",IF(ISNUMBER(K210),K210*N(J210),"n/a"))</f>
        <v/>
      </c>
      <c r="M210" s="17" t="str">
        <f>IF($A210="","",IF(NOT(ISNUMBER(K210)),"Check dates",IF(J210=1,"Done",IF(NOT(AND(ISNUMBER(Dashboard!$B$3),N(Dashboard!$B$3)&gt;=18264,N(Dashboard!$B$3)&lt;=73050)),"Check data",IF(Dashboard!$B$3&gt;F210,"Late",IF(Dashboard!$B$3&gt;=E210,"In progress","Not started"))))))</f>
        <v/>
      </c>
      <c r="N210" s="17" t="str">
        <f>IF($A210="","",IF(G210="","",IF(SUMPRODUCT(--($A$2:$A$300=G210))&lt;&gt;1,"Check ID",IF(OR(NOT(ISNUMBER(K210)),NOT(ISNUMBER(INDEX($K$2:$K$300,SUMPRODUCT(--($A$2:$A$300=G210),ROW($A$2:$A$300))-1)))),"Check dates",IF(INDEX($F$2:$F$300,SUMPRODUCT(--($A$2:$A$300=G210),ROW($A$2:$A$300))-1)&gt;=E210,"Conflict","OK")))))</f>
        <v/>
      </c>
      <c r="O210" s="17" t="str">
        <f>IF(COUNTA($A210:$J210)=0,"",IF($A210="","Check ID",IF(SUMPRODUCT(--($A$2:$A$300=$A210))&gt;1,"Duplicate ID",IF(OR($B210="",SUMPRODUCT(--(Phases!$A$2:$A$50=$B210))=0),"Check phase",IF(OR(NOT(AND(ISNUMBER(H210),N(H210)&gt;=0,N(H210)&lt;=1000000000)),NOT(AND(ISNUMBER(I210),N(I210)&gt;=0,N(I210)&lt;=1000000000)),NOT(AND(ISNUMBER(J210),N(J210)&gt;=0,N(J210)&lt;=1))),"Check inputs","OK")))))</f>
        <v/>
      </c>
    </row>
    <row r="211" ht="28" customHeight="1" spans="1:15" x14ac:dyDescent="0.25">
      <c r="A211" s="12"/>
      <c r="B211" s="12"/>
      <c r="C211" s="13"/>
      <c r="D211" s="13"/>
      <c r="E211" s="18"/>
      <c r="F211" s="18"/>
      <c r="G211" s="12"/>
      <c r="H211" s="14"/>
      <c r="I211" s="14"/>
      <c r="J211" s="19"/>
      <c r="K211" s="20" t="str">
        <f>IF($A211="","",IF(AND(AND(ISNUMBER(E211),N(E211)&gt;=18264,N(E211)&lt;=73050),AND(ISNUMBER(F211),N(F211)&gt;=18264,N(F211)&lt;=73050),N(F211)&gt;=N(E211)),F211-E211+1,"n/a"))</f>
        <v/>
      </c>
      <c r="L211" s="21" t="str">
        <f>IF($A211="","",IF(ISNUMBER(K211),K211*N(J211),"n/a"))</f>
        <v/>
      </c>
      <c r="M211" s="17" t="str">
        <f>IF($A211="","",IF(NOT(ISNUMBER(K211)),"Check dates",IF(J211=1,"Done",IF(NOT(AND(ISNUMBER(Dashboard!$B$3),N(Dashboard!$B$3)&gt;=18264,N(Dashboard!$B$3)&lt;=73050)),"Check data",IF(Dashboard!$B$3&gt;F211,"Late",IF(Dashboard!$B$3&gt;=E211,"In progress","Not started"))))))</f>
        <v/>
      </c>
      <c r="N211" s="17" t="str">
        <f>IF($A211="","",IF(G211="","",IF(SUMPRODUCT(--($A$2:$A$300=G211))&lt;&gt;1,"Check ID",IF(OR(NOT(ISNUMBER(K211)),NOT(ISNUMBER(INDEX($K$2:$K$300,SUMPRODUCT(--($A$2:$A$300=G211),ROW($A$2:$A$300))-1)))),"Check dates",IF(INDEX($F$2:$F$300,SUMPRODUCT(--($A$2:$A$300=G211),ROW($A$2:$A$300))-1)&gt;=E211,"Conflict","OK")))))</f>
        <v/>
      </c>
      <c r="O211" s="17" t="str">
        <f>IF(COUNTA($A211:$J211)=0,"",IF($A211="","Check ID",IF(SUMPRODUCT(--($A$2:$A$300=$A211))&gt;1,"Duplicate ID",IF(OR($B211="",SUMPRODUCT(--(Phases!$A$2:$A$50=$B211))=0),"Check phase",IF(OR(NOT(AND(ISNUMBER(H211),N(H211)&gt;=0,N(H211)&lt;=1000000000)),NOT(AND(ISNUMBER(I211),N(I211)&gt;=0,N(I211)&lt;=1000000000)),NOT(AND(ISNUMBER(J211),N(J211)&gt;=0,N(J211)&lt;=1))),"Check inputs","OK")))))</f>
        <v/>
      </c>
    </row>
    <row r="212" ht="28" customHeight="1" spans="1:15" x14ac:dyDescent="0.25">
      <c r="A212" s="12"/>
      <c r="B212" s="12"/>
      <c r="C212" s="13"/>
      <c r="D212" s="13"/>
      <c r="E212" s="18"/>
      <c r="F212" s="18"/>
      <c r="G212" s="12"/>
      <c r="H212" s="14"/>
      <c r="I212" s="14"/>
      <c r="J212" s="19"/>
      <c r="K212" s="20" t="str">
        <f>IF($A212="","",IF(AND(AND(ISNUMBER(E212),N(E212)&gt;=18264,N(E212)&lt;=73050),AND(ISNUMBER(F212),N(F212)&gt;=18264,N(F212)&lt;=73050),N(F212)&gt;=N(E212)),F212-E212+1,"n/a"))</f>
        <v/>
      </c>
      <c r="L212" s="21" t="str">
        <f>IF($A212="","",IF(ISNUMBER(K212),K212*N(J212),"n/a"))</f>
        <v/>
      </c>
      <c r="M212" s="17" t="str">
        <f>IF($A212="","",IF(NOT(ISNUMBER(K212)),"Check dates",IF(J212=1,"Done",IF(NOT(AND(ISNUMBER(Dashboard!$B$3),N(Dashboard!$B$3)&gt;=18264,N(Dashboard!$B$3)&lt;=73050)),"Check data",IF(Dashboard!$B$3&gt;F212,"Late",IF(Dashboard!$B$3&gt;=E212,"In progress","Not started"))))))</f>
        <v/>
      </c>
      <c r="N212" s="17" t="str">
        <f>IF($A212="","",IF(G212="","",IF(SUMPRODUCT(--($A$2:$A$300=G212))&lt;&gt;1,"Check ID",IF(OR(NOT(ISNUMBER(K212)),NOT(ISNUMBER(INDEX($K$2:$K$300,SUMPRODUCT(--($A$2:$A$300=G212),ROW($A$2:$A$300))-1)))),"Check dates",IF(INDEX($F$2:$F$300,SUMPRODUCT(--($A$2:$A$300=G212),ROW($A$2:$A$300))-1)&gt;=E212,"Conflict","OK")))))</f>
        <v/>
      </c>
      <c r="O212" s="17" t="str">
        <f>IF(COUNTA($A212:$J212)=0,"",IF($A212="","Check ID",IF(SUMPRODUCT(--($A$2:$A$300=$A212))&gt;1,"Duplicate ID",IF(OR($B212="",SUMPRODUCT(--(Phases!$A$2:$A$50=$B212))=0),"Check phase",IF(OR(NOT(AND(ISNUMBER(H212),N(H212)&gt;=0,N(H212)&lt;=1000000000)),NOT(AND(ISNUMBER(I212),N(I212)&gt;=0,N(I212)&lt;=1000000000)),NOT(AND(ISNUMBER(J212),N(J212)&gt;=0,N(J212)&lt;=1))),"Check inputs","OK")))))</f>
        <v/>
      </c>
    </row>
    <row r="213" ht="28" customHeight="1" spans="1:15" x14ac:dyDescent="0.25">
      <c r="A213" s="12"/>
      <c r="B213" s="12"/>
      <c r="C213" s="13"/>
      <c r="D213" s="13"/>
      <c r="E213" s="18"/>
      <c r="F213" s="18"/>
      <c r="G213" s="12"/>
      <c r="H213" s="14"/>
      <c r="I213" s="14"/>
      <c r="J213" s="19"/>
      <c r="K213" s="20" t="str">
        <f>IF($A213="","",IF(AND(AND(ISNUMBER(E213),N(E213)&gt;=18264,N(E213)&lt;=73050),AND(ISNUMBER(F213),N(F213)&gt;=18264,N(F213)&lt;=73050),N(F213)&gt;=N(E213)),F213-E213+1,"n/a"))</f>
        <v/>
      </c>
      <c r="L213" s="21" t="str">
        <f>IF($A213="","",IF(ISNUMBER(K213),K213*N(J213),"n/a"))</f>
        <v/>
      </c>
      <c r="M213" s="17" t="str">
        <f>IF($A213="","",IF(NOT(ISNUMBER(K213)),"Check dates",IF(J213=1,"Done",IF(NOT(AND(ISNUMBER(Dashboard!$B$3),N(Dashboard!$B$3)&gt;=18264,N(Dashboard!$B$3)&lt;=73050)),"Check data",IF(Dashboard!$B$3&gt;F213,"Late",IF(Dashboard!$B$3&gt;=E213,"In progress","Not started"))))))</f>
        <v/>
      </c>
      <c r="N213" s="17" t="str">
        <f>IF($A213="","",IF(G213="","",IF(SUMPRODUCT(--($A$2:$A$300=G213))&lt;&gt;1,"Check ID",IF(OR(NOT(ISNUMBER(K213)),NOT(ISNUMBER(INDEX($K$2:$K$300,SUMPRODUCT(--($A$2:$A$300=G213),ROW($A$2:$A$300))-1)))),"Check dates",IF(INDEX($F$2:$F$300,SUMPRODUCT(--($A$2:$A$300=G213),ROW($A$2:$A$300))-1)&gt;=E213,"Conflict","OK")))))</f>
        <v/>
      </c>
      <c r="O213" s="17" t="str">
        <f>IF(COUNTA($A213:$J213)=0,"",IF($A213="","Check ID",IF(SUMPRODUCT(--($A$2:$A$300=$A213))&gt;1,"Duplicate ID",IF(OR($B213="",SUMPRODUCT(--(Phases!$A$2:$A$50=$B213))=0),"Check phase",IF(OR(NOT(AND(ISNUMBER(H213),N(H213)&gt;=0,N(H213)&lt;=1000000000)),NOT(AND(ISNUMBER(I213),N(I213)&gt;=0,N(I213)&lt;=1000000000)),NOT(AND(ISNUMBER(J213),N(J213)&gt;=0,N(J213)&lt;=1))),"Check inputs","OK")))))</f>
        <v/>
      </c>
    </row>
    <row r="214" ht="28" customHeight="1" spans="1:15" x14ac:dyDescent="0.25">
      <c r="A214" s="12"/>
      <c r="B214" s="12"/>
      <c r="C214" s="13"/>
      <c r="D214" s="13"/>
      <c r="E214" s="18"/>
      <c r="F214" s="18"/>
      <c r="G214" s="12"/>
      <c r="H214" s="14"/>
      <c r="I214" s="14"/>
      <c r="J214" s="19"/>
      <c r="K214" s="20" t="str">
        <f>IF($A214="","",IF(AND(AND(ISNUMBER(E214),N(E214)&gt;=18264,N(E214)&lt;=73050),AND(ISNUMBER(F214),N(F214)&gt;=18264,N(F214)&lt;=73050),N(F214)&gt;=N(E214)),F214-E214+1,"n/a"))</f>
        <v/>
      </c>
      <c r="L214" s="21" t="str">
        <f>IF($A214="","",IF(ISNUMBER(K214),K214*N(J214),"n/a"))</f>
        <v/>
      </c>
      <c r="M214" s="17" t="str">
        <f>IF($A214="","",IF(NOT(ISNUMBER(K214)),"Check dates",IF(J214=1,"Done",IF(NOT(AND(ISNUMBER(Dashboard!$B$3),N(Dashboard!$B$3)&gt;=18264,N(Dashboard!$B$3)&lt;=73050)),"Check data",IF(Dashboard!$B$3&gt;F214,"Late",IF(Dashboard!$B$3&gt;=E214,"In progress","Not started"))))))</f>
        <v/>
      </c>
      <c r="N214" s="17" t="str">
        <f>IF($A214="","",IF(G214="","",IF(SUMPRODUCT(--($A$2:$A$300=G214))&lt;&gt;1,"Check ID",IF(OR(NOT(ISNUMBER(K214)),NOT(ISNUMBER(INDEX($K$2:$K$300,SUMPRODUCT(--($A$2:$A$300=G214),ROW($A$2:$A$300))-1)))),"Check dates",IF(INDEX($F$2:$F$300,SUMPRODUCT(--($A$2:$A$300=G214),ROW($A$2:$A$300))-1)&gt;=E214,"Conflict","OK")))))</f>
        <v/>
      </c>
      <c r="O214" s="17" t="str">
        <f>IF(COUNTA($A214:$J214)=0,"",IF($A214="","Check ID",IF(SUMPRODUCT(--($A$2:$A$300=$A214))&gt;1,"Duplicate ID",IF(OR($B214="",SUMPRODUCT(--(Phases!$A$2:$A$50=$B214))=0),"Check phase",IF(OR(NOT(AND(ISNUMBER(H214),N(H214)&gt;=0,N(H214)&lt;=1000000000)),NOT(AND(ISNUMBER(I214),N(I214)&gt;=0,N(I214)&lt;=1000000000)),NOT(AND(ISNUMBER(J214),N(J214)&gt;=0,N(J214)&lt;=1))),"Check inputs","OK")))))</f>
        <v/>
      </c>
    </row>
    <row r="215" ht="28" customHeight="1" spans="1:15" x14ac:dyDescent="0.25">
      <c r="A215" s="12"/>
      <c r="B215" s="12"/>
      <c r="C215" s="13"/>
      <c r="D215" s="13"/>
      <c r="E215" s="18"/>
      <c r="F215" s="18"/>
      <c r="G215" s="12"/>
      <c r="H215" s="14"/>
      <c r="I215" s="14"/>
      <c r="J215" s="19"/>
      <c r="K215" s="20" t="str">
        <f>IF($A215="","",IF(AND(AND(ISNUMBER(E215),N(E215)&gt;=18264,N(E215)&lt;=73050),AND(ISNUMBER(F215),N(F215)&gt;=18264,N(F215)&lt;=73050),N(F215)&gt;=N(E215)),F215-E215+1,"n/a"))</f>
        <v/>
      </c>
      <c r="L215" s="21" t="str">
        <f>IF($A215="","",IF(ISNUMBER(K215),K215*N(J215),"n/a"))</f>
        <v/>
      </c>
      <c r="M215" s="17" t="str">
        <f>IF($A215="","",IF(NOT(ISNUMBER(K215)),"Check dates",IF(J215=1,"Done",IF(NOT(AND(ISNUMBER(Dashboard!$B$3),N(Dashboard!$B$3)&gt;=18264,N(Dashboard!$B$3)&lt;=73050)),"Check data",IF(Dashboard!$B$3&gt;F215,"Late",IF(Dashboard!$B$3&gt;=E215,"In progress","Not started"))))))</f>
        <v/>
      </c>
      <c r="N215" s="17" t="str">
        <f>IF($A215="","",IF(G215="","",IF(SUMPRODUCT(--($A$2:$A$300=G215))&lt;&gt;1,"Check ID",IF(OR(NOT(ISNUMBER(K215)),NOT(ISNUMBER(INDEX($K$2:$K$300,SUMPRODUCT(--($A$2:$A$300=G215),ROW($A$2:$A$300))-1)))),"Check dates",IF(INDEX($F$2:$F$300,SUMPRODUCT(--($A$2:$A$300=G215),ROW($A$2:$A$300))-1)&gt;=E215,"Conflict","OK")))))</f>
        <v/>
      </c>
      <c r="O215" s="17" t="str">
        <f>IF(COUNTA($A215:$J215)=0,"",IF($A215="","Check ID",IF(SUMPRODUCT(--($A$2:$A$300=$A215))&gt;1,"Duplicate ID",IF(OR($B215="",SUMPRODUCT(--(Phases!$A$2:$A$50=$B215))=0),"Check phase",IF(OR(NOT(AND(ISNUMBER(H215),N(H215)&gt;=0,N(H215)&lt;=1000000000)),NOT(AND(ISNUMBER(I215),N(I215)&gt;=0,N(I215)&lt;=1000000000)),NOT(AND(ISNUMBER(J215),N(J215)&gt;=0,N(J215)&lt;=1))),"Check inputs","OK")))))</f>
        <v/>
      </c>
    </row>
    <row r="216" ht="28" customHeight="1" spans="1:15" x14ac:dyDescent="0.25">
      <c r="A216" s="12"/>
      <c r="B216" s="12"/>
      <c r="C216" s="13"/>
      <c r="D216" s="13"/>
      <c r="E216" s="18"/>
      <c r="F216" s="18"/>
      <c r="G216" s="12"/>
      <c r="H216" s="14"/>
      <c r="I216" s="14"/>
      <c r="J216" s="19"/>
      <c r="K216" s="20" t="str">
        <f>IF($A216="","",IF(AND(AND(ISNUMBER(E216),N(E216)&gt;=18264,N(E216)&lt;=73050),AND(ISNUMBER(F216),N(F216)&gt;=18264,N(F216)&lt;=73050),N(F216)&gt;=N(E216)),F216-E216+1,"n/a"))</f>
        <v/>
      </c>
      <c r="L216" s="21" t="str">
        <f>IF($A216="","",IF(ISNUMBER(K216),K216*N(J216),"n/a"))</f>
        <v/>
      </c>
      <c r="M216" s="17" t="str">
        <f>IF($A216="","",IF(NOT(ISNUMBER(K216)),"Check dates",IF(J216=1,"Done",IF(NOT(AND(ISNUMBER(Dashboard!$B$3),N(Dashboard!$B$3)&gt;=18264,N(Dashboard!$B$3)&lt;=73050)),"Check data",IF(Dashboard!$B$3&gt;F216,"Late",IF(Dashboard!$B$3&gt;=E216,"In progress","Not started"))))))</f>
        <v/>
      </c>
      <c r="N216" s="17" t="str">
        <f>IF($A216="","",IF(G216="","",IF(SUMPRODUCT(--($A$2:$A$300=G216))&lt;&gt;1,"Check ID",IF(OR(NOT(ISNUMBER(K216)),NOT(ISNUMBER(INDEX($K$2:$K$300,SUMPRODUCT(--($A$2:$A$300=G216),ROW($A$2:$A$300))-1)))),"Check dates",IF(INDEX($F$2:$F$300,SUMPRODUCT(--($A$2:$A$300=G216),ROW($A$2:$A$300))-1)&gt;=E216,"Conflict","OK")))))</f>
        <v/>
      </c>
      <c r="O216" s="17" t="str">
        <f>IF(COUNTA($A216:$J216)=0,"",IF($A216="","Check ID",IF(SUMPRODUCT(--($A$2:$A$300=$A216))&gt;1,"Duplicate ID",IF(OR($B216="",SUMPRODUCT(--(Phases!$A$2:$A$50=$B216))=0),"Check phase",IF(OR(NOT(AND(ISNUMBER(H216),N(H216)&gt;=0,N(H216)&lt;=1000000000)),NOT(AND(ISNUMBER(I216),N(I216)&gt;=0,N(I216)&lt;=1000000000)),NOT(AND(ISNUMBER(J216),N(J216)&gt;=0,N(J216)&lt;=1))),"Check inputs","OK")))))</f>
        <v/>
      </c>
    </row>
    <row r="217" ht="28" customHeight="1" spans="1:15" x14ac:dyDescent="0.25">
      <c r="A217" s="12"/>
      <c r="B217" s="12"/>
      <c r="C217" s="13"/>
      <c r="D217" s="13"/>
      <c r="E217" s="18"/>
      <c r="F217" s="18"/>
      <c r="G217" s="12"/>
      <c r="H217" s="14"/>
      <c r="I217" s="14"/>
      <c r="J217" s="19"/>
      <c r="K217" s="20" t="str">
        <f>IF($A217="","",IF(AND(AND(ISNUMBER(E217),N(E217)&gt;=18264,N(E217)&lt;=73050),AND(ISNUMBER(F217),N(F217)&gt;=18264,N(F217)&lt;=73050),N(F217)&gt;=N(E217)),F217-E217+1,"n/a"))</f>
        <v/>
      </c>
      <c r="L217" s="21" t="str">
        <f>IF($A217="","",IF(ISNUMBER(K217),K217*N(J217),"n/a"))</f>
        <v/>
      </c>
      <c r="M217" s="17" t="str">
        <f>IF($A217="","",IF(NOT(ISNUMBER(K217)),"Check dates",IF(J217=1,"Done",IF(NOT(AND(ISNUMBER(Dashboard!$B$3),N(Dashboard!$B$3)&gt;=18264,N(Dashboard!$B$3)&lt;=73050)),"Check data",IF(Dashboard!$B$3&gt;F217,"Late",IF(Dashboard!$B$3&gt;=E217,"In progress","Not started"))))))</f>
        <v/>
      </c>
      <c r="N217" s="17" t="str">
        <f>IF($A217="","",IF(G217="","",IF(SUMPRODUCT(--($A$2:$A$300=G217))&lt;&gt;1,"Check ID",IF(OR(NOT(ISNUMBER(K217)),NOT(ISNUMBER(INDEX($K$2:$K$300,SUMPRODUCT(--($A$2:$A$300=G217),ROW($A$2:$A$300))-1)))),"Check dates",IF(INDEX($F$2:$F$300,SUMPRODUCT(--($A$2:$A$300=G217),ROW($A$2:$A$300))-1)&gt;=E217,"Conflict","OK")))))</f>
        <v/>
      </c>
      <c r="O217" s="17" t="str">
        <f>IF(COUNTA($A217:$J217)=0,"",IF($A217="","Check ID",IF(SUMPRODUCT(--($A$2:$A$300=$A217))&gt;1,"Duplicate ID",IF(OR($B217="",SUMPRODUCT(--(Phases!$A$2:$A$50=$B217))=0),"Check phase",IF(OR(NOT(AND(ISNUMBER(H217),N(H217)&gt;=0,N(H217)&lt;=1000000000)),NOT(AND(ISNUMBER(I217),N(I217)&gt;=0,N(I217)&lt;=1000000000)),NOT(AND(ISNUMBER(J217),N(J217)&gt;=0,N(J217)&lt;=1))),"Check inputs","OK")))))</f>
        <v/>
      </c>
    </row>
    <row r="218" ht="28" customHeight="1" spans="1:15" x14ac:dyDescent="0.25">
      <c r="A218" s="12"/>
      <c r="B218" s="12"/>
      <c r="C218" s="13"/>
      <c r="D218" s="13"/>
      <c r="E218" s="18"/>
      <c r="F218" s="18"/>
      <c r="G218" s="12"/>
      <c r="H218" s="14"/>
      <c r="I218" s="14"/>
      <c r="J218" s="19"/>
      <c r="K218" s="20" t="str">
        <f>IF($A218="","",IF(AND(AND(ISNUMBER(E218),N(E218)&gt;=18264,N(E218)&lt;=73050),AND(ISNUMBER(F218),N(F218)&gt;=18264,N(F218)&lt;=73050),N(F218)&gt;=N(E218)),F218-E218+1,"n/a"))</f>
        <v/>
      </c>
      <c r="L218" s="21" t="str">
        <f>IF($A218="","",IF(ISNUMBER(K218),K218*N(J218),"n/a"))</f>
        <v/>
      </c>
      <c r="M218" s="17" t="str">
        <f>IF($A218="","",IF(NOT(ISNUMBER(K218)),"Check dates",IF(J218=1,"Done",IF(NOT(AND(ISNUMBER(Dashboard!$B$3),N(Dashboard!$B$3)&gt;=18264,N(Dashboard!$B$3)&lt;=73050)),"Check data",IF(Dashboard!$B$3&gt;F218,"Late",IF(Dashboard!$B$3&gt;=E218,"In progress","Not started"))))))</f>
        <v/>
      </c>
      <c r="N218" s="17" t="str">
        <f>IF($A218="","",IF(G218="","",IF(SUMPRODUCT(--($A$2:$A$300=G218))&lt;&gt;1,"Check ID",IF(OR(NOT(ISNUMBER(K218)),NOT(ISNUMBER(INDEX($K$2:$K$300,SUMPRODUCT(--($A$2:$A$300=G218),ROW($A$2:$A$300))-1)))),"Check dates",IF(INDEX($F$2:$F$300,SUMPRODUCT(--($A$2:$A$300=G218),ROW($A$2:$A$300))-1)&gt;=E218,"Conflict","OK")))))</f>
        <v/>
      </c>
      <c r="O218" s="17" t="str">
        <f>IF(COUNTA($A218:$J218)=0,"",IF($A218="","Check ID",IF(SUMPRODUCT(--($A$2:$A$300=$A218))&gt;1,"Duplicate ID",IF(OR($B218="",SUMPRODUCT(--(Phases!$A$2:$A$50=$B218))=0),"Check phase",IF(OR(NOT(AND(ISNUMBER(H218),N(H218)&gt;=0,N(H218)&lt;=1000000000)),NOT(AND(ISNUMBER(I218),N(I218)&gt;=0,N(I218)&lt;=1000000000)),NOT(AND(ISNUMBER(J218),N(J218)&gt;=0,N(J218)&lt;=1))),"Check inputs","OK")))))</f>
        <v/>
      </c>
    </row>
    <row r="219" ht="28" customHeight="1" spans="1:15" x14ac:dyDescent="0.25">
      <c r="A219" s="12"/>
      <c r="B219" s="12"/>
      <c r="C219" s="13"/>
      <c r="D219" s="13"/>
      <c r="E219" s="18"/>
      <c r="F219" s="18"/>
      <c r="G219" s="12"/>
      <c r="H219" s="14"/>
      <c r="I219" s="14"/>
      <c r="J219" s="19"/>
      <c r="K219" s="20" t="str">
        <f>IF($A219="","",IF(AND(AND(ISNUMBER(E219),N(E219)&gt;=18264,N(E219)&lt;=73050),AND(ISNUMBER(F219),N(F219)&gt;=18264,N(F219)&lt;=73050),N(F219)&gt;=N(E219)),F219-E219+1,"n/a"))</f>
        <v/>
      </c>
      <c r="L219" s="21" t="str">
        <f>IF($A219="","",IF(ISNUMBER(K219),K219*N(J219),"n/a"))</f>
        <v/>
      </c>
      <c r="M219" s="17" t="str">
        <f>IF($A219="","",IF(NOT(ISNUMBER(K219)),"Check dates",IF(J219=1,"Done",IF(NOT(AND(ISNUMBER(Dashboard!$B$3),N(Dashboard!$B$3)&gt;=18264,N(Dashboard!$B$3)&lt;=73050)),"Check data",IF(Dashboard!$B$3&gt;F219,"Late",IF(Dashboard!$B$3&gt;=E219,"In progress","Not started"))))))</f>
        <v/>
      </c>
      <c r="N219" s="17" t="str">
        <f>IF($A219="","",IF(G219="","",IF(SUMPRODUCT(--($A$2:$A$300=G219))&lt;&gt;1,"Check ID",IF(OR(NOT(ISNUMBER(K219)),NOT(ISNUMBER(INDEX($K$2:$K$300,SUMPRODUCT(--($A$2:$A$300=G219),ROW($A$2:$A$300))-1)))),"Check dates",IF(INDEX($F$2:$F$300,SUMPRODUCT(--($A$2:$A$300=G219),ROW($A$2:$A$300))-1)&gt;=E219,"Conflict","OK")))))</f>
        <v/>
      </c>
      <c r="O219" s="17" t="str">
        <f>IF(COUNTA($A219:$J219)=0,"",IF($A219="","Check ID",IF(SUMPRODUCT(--($A$2:$A$300=$A219))&gt;1,"Duplicate ID",IF(OR($B219="",SUMPRODUCT(--(Phases!$A$2:$A$50=$B219))=0),"Check phase",IF(OR(NOT(AND(ISNUMBER(H219),N(H219)&gt;=0,N(H219)&lt;=1000000000)),NOT(AND(ISNUMBER(I219),N(I219)&gt;=0,N(I219)&lt;=1000000000)),NOT(AND(ISNUMBER(J219),N(J219)&gt;=0,N(J219)&lt;=1))),"Check inputs","OK")))))</f>
        <v/>
      </c>
    </row>
    <row r="220" ht="28" customHeight="1" spans="1:15" x14ac:dyDescent="0.25">
      <c r="A220" s="12"/>
      <c r="B220" s="12"/>
      <c r="C220" s="13"/>
      <c r="D220" s="13"/>
      <c r="E220" s="18"/>
      <c r="F220" s="18"/>
      <c r="G220" s="12"/>
      <c r="H220" s="14"/>
      <c r="I220" s="14"/>
      <c r="J220" s="19"/>
      <c r="K220" s="20" t="str">
        <f>IF($A220="","",IF(AND(AND(ISNUMBER(E220),N(E220)&gt;=18264,N(E220)&lt;=73050),AND(ISNUMBER(F220),N(F220)&gt;=18264,N(F220)&lt;=73050),N(F220)&gt;=N(E220)),F220-E220+1,"n/a"))</f>
        <v/>
      </c>
      <c r="L220" s="21" t="str">
        <f>IF($A220="","",IF(ISNUMBER(K220),K220*N(J220),"n/a"))</f>
        <v/>
      </c>
      <c r="M220" s="17" t="str">
        <f>IF($A220="","",IF(NOT(ISNUMBER(K220)),"Check dates",IF(J220=1,"Done",IF(NOT(AND(ISNUMBER(Dashboard!$B$3),N(Dashboard!$B$3)&gt;=18264,N(Dashboard!$B$3)&lt;=73050)),"Check data",IF(Dashboard!$B$3&gt;F220,"Late",IF(Dashboard!$B$3&gt;=E220,"In progress","Not started"))))))</f>
        <v/>
      </c>
      <c r="N220" s="17" t="str">
        <f>IF($A220="","",IF(G220="","",IF(SUMPRODUCT(--($A$2:$A$300=G220))&lt;&gt;1,"Check ID",IF(OR(NOT(ISNUMBER(K220)),NOT(ISNUMBER(INDEX($K$2:$K$300,SUMPRODUCT(--($A$2:$A$300=G220),ROW($A$2:$A$300))-1)))),"Check dates",IF(INDEX($F$2:$F$300,SUMPRODUCT(--($A$2:$A$300=G220),ROW($A$2:$A$300))-1)&gt;=E220,"Conflict","OK")))))</f>
        <v/>
      </c>
      <c r="O220" s="17" t="str">
        <f>IF(COUNTA($A220:$J220)=0,"",IF($A220="","Check ID",IF(SUMPRODUCT(--($A$2:$A$300=$A220))&gt;1,"Duplicate ID",IF(OR($B220="",SUMPRODUCT(--(Phases!$A$2:$A$50=$B220))=0),"Check phase",IF(OR(NOT(AND(ISNUMBER(H220),N(H220)&gt;=0,N(H220)&lt;=1000000000)),NOT(AND(ISNUMBER(I220),N(I220)&gt;=0,N(I220)&lt;=1000000000)),NOT(AND(ISNUMBER(J220),N(J220)&gt;=0,N(J220)&lt;=1))),"Check inputs","OK")))))</f>
        <v/>
      </c>
    </row>
    <row r="221" ht="28" customHeight="1" spans="1:15" x14ac:dyDescent="0.25">
      <c r="A221" s="12"/>
      <c r="B221" s="12"/>
      <c r="C221" s="13"/>
      <c r="D221" s="13"/>
      <c r="E221" s="18"/>
      <c r="F221" s="18"/>
      <c r="G221" s="12"/>
      <c r="H221" s="14"/>
      <c r="I221" s="14"/>
      <c r="J221" s="19"/>
      <c r="K221" s="20" t="str">
        <f>IF($A221="","",IF(AND(AND(ISNUMBER(E221),N(E221)&gt;=18264,N(E221)&lt;=73050),AND(ISNUMBER(F221),N(F221)&gt;=18264,N(F221)&lt;=73050),N(F221)&gt;=N(E221)),F221-E221+1,"n/a"))</f>
        <v/>
      </c>
      <c r="L221" s="21" t="str">
        <f>IF($A221="","",IF(ISNUMBER(K221),K221*N(J221),"n/a"))</f>
        <v/>
      </c>
      <c r="M221" s="17" t="str">
        <f>IF($A221="","",IF(NOT(ISNUMBER(K221)),"Check dates",IF(J221=1,"Done",IF(NOT(AND(ISNUMBER(Dashboard!$B$3),N(Dashboard!$B$3)&gt;=18264,N(Dashboard!$B$3)&lt;=73050)),"Check data",IF(Dashboard!$B$3&gt;F221,"Late",IF(Dashboard!$B$3&gt;=E221,"In progress","Not started"))))))</f>
        <v/>
      </c>
      <c r="N221" s="17" t="str">
        <f>IF($A221="","",IF(G221="","",IF(SUMPRODUCT(--($A$2:$A$300=G221))&lt;&gt;1,"Check ID",IF(OR(NOT(ISNUMBER(K221)),NOT(ISNUMBER(INDEX($K$2:$K$300,SUMPRODUCT(--($A$2:$A$300=G221),ROW($A$2:$A$300))-1)))),"Check dates",IF(INDEX($F$2:$F$300,SUMPRODUCT(--($A$2:$A$300=G221),ROW($A$2:$A$300))-1)&gt;=E221,"Conflict","OK")))))</f>
        <v/>
      </c>
      <c r="O221" s="17" t="str">
        <f>IF(COUNTA($A221:$J221)=0,"",IF($A221="","Check ID",IF(SUMPRODUCT(--($A$2:$A$300=$A221))&gt;1,"Duplicate ID",IF(OR($B221="",SUMPRODUCT(--(Phases!$A$2:$A$50=$B221))=0),"Check phase",IF(OR(NOT(AND(ISNUMBER(H221),N(H221)&gt;=0,N(H221)&lt;=1000000000)),NOT(AND(ISNUMBER(I221),N(I221)&gt;=0,N(I221)&lt;=1000000000)),NOT(AND(ISNUMBER(J221),N(J221)&gt;=0,N(J221)&lt;=1))),"Check inputs","OK")))))</f>
        <v/>
      </c>
    </row>
    <row r="222" ht="28" customHeight="1" spans="1:15" x14ac:dyDescent="0.25">
      <c r="A222" s="12"/>
      <c r="B222" s="12"/>
      <c r="C222" s="13"/>
      <c r="D222" s="13"/>
      <c r="E222" s="18"/>
      <c r="F222" s="18"/>
      <c r="G222" s="12"/>
      <c r="H222" s="14"/>
      <c r="I222" s="14"/>
      <c r="J222" s="19"/>
      <c r="K222" s="20" t="str">
        <f>IF($A222="","",IF(AND(AND(ISNUMBER(E222),N(E222)&gt;=18264,N(E222)&lt;=73050),AND(ISNUMBER(F222),N(F222)&gt;=18264,N(F222)&lt;=73050),N(F222)&gt;=N(E222)),F222-E222+1,"n/a"))</f>
        <v/>
      </c>
      <c r="L222" s="21" t="str">
        <f>IF($A222="","",IF(ISNUMBER(K222),K222*N(J222),"n/a"))</f>
        <v/>
      </c>
      <c r="M222" s="17" t="str">
        <f>IF($A222="","",IF(NOT(ISNUMBER(K222)),"Check dates",IF(J222=1,"Done",IF(NOT(AND(ISNUMBER(Dashboard!$B$3),N(Dashboard!$B$3)&gt;=18264,N(Dashboard!$B$3)&lt;=73050)),"Check data",IF(Dashboard!$B$3&gt;F222,"Late",IF(Dashboard!$B$3&gt;=E222,"In progress","Not started"))))))</f>
        <v/>
      </c>
      <c r="N222" s="17" t="str">
        <f>IF($A222="","",IF(G222="","",IF(SUMPRODUCT(--($A$2:$A$300=G222))&lt;&gt;1,"Check ID",IF(OR(NOT(ISNUMBER(K222)),NOT(ISNUMBER(INDEX($K$2:$K$300,SUMPRODUCT(--($A$2:$A$300=G222),ROW($A$2:$A$300))-1)))),"Check dates",IF(INDEX($F$2:$F$300,SUMPRODUCT(--($A$2:$A$300=G222),ROW($A$2:$A$300))-1)&gt;=E222,"Conflict","OK")))))</f>
        <v/>
      </c>
      <c r="O222" s="17" t="str">
        <f>IF(COUNTA($A222:$J222)=0,"",IF($A222="","Check ID",IF(SUMPRODUCT(--($A$2:$A$300=$A222))&gt;1,"Duplicate ID",IF(OR($B222="",SUMPRODUCT(--(Phases!$A$2:$A$50=$B222))=0),"Check phase",IF(OR(NOT(AND(ISNUMBER(H222),N(H222)&gt;=0,N(H222)&lt;=1000000000)),NOT(AND(ISNUMBER(I222),N(I222)&gt;=0,N(I222)&lt;=1000000000)),NOT(AND(ISNUMBER(J222),N(J222)&gt;=0,N(J222)&lt;=1))),"Check inputs","OK")))))</f>
        <v/>
      </c>
    </row>
    <row r="223" ht="28" customHeight="1" spans="1:15" x14ac:dyDescent="0.25">
      <c r="A223" s="12"/>
      <c r="B223" s="12"/>
      <c r="C223" s="13"/>
      <c r="D223" s="13"/>
      <c r="E223" s="18"/>
      <c r="F223" s="18"/>
      <c r="G223" s="12"/>
      <c r="H223" s="14"/>
      <c r="I223" s="14"/>
      <c r="J223" s="19"/>
      <c r="K223" s="20" t="str">
        <f>IF($A223="","",IF(AND(AND(ISNUMBER(E223),N(E223)&gt;=18264,N(E223)&lt;=73050),AND(ISNUMBER(F223),N(F223)&gt;=18264,N(F223)&lt;=73050),N(F223)&gt;=N(E223)),F223-E223+1,"n/a"))</f>
        <v/>
      </c>
      <c r="L223" s="21" t="str">
        <f>IF($A223="","",IF(ISNUMBER(K223),K223*N(J223),"n/a"))</f>
        <v/>
      </c>
      <c r="M223" s="17" t="str">
        <f>IF($A223="","",IF(NOT(ISNUMBER(K223)),"Check dates",IF(J223=1,"Done",IF(NOT(AND(ISNUMBER(Dashboard!$B$3),N(Dashboard!$B$3)&gt;=18264,N(Dashboard!$B$3)&lt;=73050)),"Check data",IF(Dashboard!$B$3&gt;F223,"Late",IF(Dashboard!$B$3&gt;=E223,"In progress","Not started"))))))</f>
        <v/>
      </c>
      <c r="N223" s="17" t="str">
        <f>IF($A223="","",IF(G223="","",IF(SUMPRODUCT(--($A$2:$A$300=G223))&lt;&gt;1,"Check ID",IF(OR(NOT(ISNUMBER(K223)),NOT(ISNUMBER(INDEX($K$2:$K$300,SUMPRODUCT(--($A$2:$A$300=G223),ROW($A$2:$A$300))-1)))),"Check dates",IF(INDEX($F$2:$F$300,SUMPRODUCT(--($A$2:$A$300=G223),ROW($A$2:$A$300))-1)&gt;=E223,"Conflict","OK")))))</f>
        <v/>
      </c>
      <c r="O223" s="17" t="str">
        <f>IF(COUNTA($A223:$J223)=0,"",IF($A223="","Check ID",IF(SUMPRODUCT(--($A$2:$A$300=$A223))&gt;1,"Duplicate ID",IF(OR($B223="",SUMPRODUCT(--(Phases!$A$2:$A$50=$B223))=0),"Check phase",IF(OR(NOT(AND(ISNUMBER(H223),N(H223)&gt;=0,N(H223)&lt;=1000000000)),NOT(AND(ISNUMBER(I223),N(I223)&gt;=0,N(I223)&lt;=1000000000)),NOT(AND(ISNUMBER(J223),N(J223)&gt;=0,N(J223)&lt;=1))),"Check inputs","OK")))))</f>
        <v/>
      </c>
    </row>
    <row r="224" ht="28" customHeight="1" spans="1:15" x14ac:dyDescent="0.25">
      <c r="A224" s="12"/>
      <c r="B224" s="12"/>
      <c r="C224" s="13"/>
      <c r="D224" s="13"/>
      <c r="E224" s="18"/>
      <c r="F224" s="18"/>
      <c r="G224" s="12"/>
      <c r="H224" s="14"/>
      <c r="I224" s="14"/>
      <c r="J224" s="19"/>
      <c r="K224" s="20" t="str">
        <f>IF($A224="","",IF(AND(AND(ISNUMBER(E224),N(E224)&gt;=18264,N(E224)&lt;=73050),AND(ISNUMBER(F224),N(F224)&gt;=18264,N(F224)&lt;=73050),N(F224)&gt;=N(E224)),F224-E224+1,"n/a"))</f>
        <v/>
      </c>
      <c r="L224" s="21" t="str">
        <f>IF($A224="","",IF(ISNUMBER(K224),K224*N(J224),"n/a"))</f>
        <v/>
      </c>
      <c r="M224" s="17" t="str">
        <f>IF($A224="","",IF(NOT(ISNUMBER(K224)),"Check dates",IF(J224=1,"Done",IF(NOT(AND(ISNUMBER(Dashboard!$B$3),N(Dashboard!$B$3)&gt;=18264,N(Dashboard!$B$3)&lt;=73050)),"Check data",IF(Dashboard!$B$3&gt;F224,"Late",IF(Dashboard!$B$3&gt;=E224,"In progress","Not started"))))))</f>
        <v/>
      </c>
      <c r="N224" s="17" t="str">
        <f>IF($A224="","",IF(G224="","",IF(SUMPRODUCT(--($A$2:$A$300=G224))&lt;&gt;1,"Check ID",IF(OR(NOT(ISNUMBER(K224)),NOT(ISNUMBER(INDEX($K$2:$K$300,SUMPRODUCT(--($A$2:$A$300=G224),ROW($A$2:$A$300))-1)))),"Check dates",IF(INDEX($F$2:$F$300,SUMPRODUCT(--($A$2:$A$300=G224),ROW($A$2:$A$300))-1)&gt;=E224,"Conflict","OK")))))</f>
        <v/>
      </c>
      <c r="O224" s="17" t="str">
        <f>IF(COUNTA($A224:$J224)=0,"",IF($A224="","Check ID",IF(SUMPRODUCT(--($A$2:$A$300=$A224))&gt;1,"Duplicate ID",IF(OR($B224="",SUMPRODUCT(--(Phases!$A$2:$A$50=$B224))=0),"Check phase",IF(OR(NOT(AND(ISNUMBER(H224),N(H224)&gt;=0,N(H224)&lt;=1000000000)),NOT(AND(ISNUMBER(I224),N(I224)&gt;=0,N(I224)&lt;=1000000000)),NOT(AND(ISNUMBER(J224),N(J224)&gt;=0,N(J224)&lt;=1))),"Check inputs","OK")))))</f>
        <v/>
      </c>
    </row>
    <row r="225" ht="28" customHeight="1" spans="1:15" x14ac:dyDescent="0.25">
      <c r="A225" s="12"/>
      <c r="B225" s="12"/>
      <c r="C225" s="13"/>
      <c r="D225" s="13"/>
      <c r="E225" s="18"/>
      <c r="F225" s="18"/>
      <c r="G225" s="12"/>
      <c r="H225" s="14"/>
      <c r="I225" s="14"/>
      <c r="J225" s="19"/>
      <c r="K225" s="20" t="str">
        <f>IF($A225="","",IF(AND(AND(ISNUMBER(E225),N(E225)&gt;=18264,N(E225)&lt;=73050),AND(ISNUMBER(F225),N(F225)&gt;=18264,N(F225)&lt;=73050),N(F225)&gt;=N(E225)),F225-E225+1,"n/a"))</f>
        <v/>
      </c>
      <c r="L225" s="21" t="str">
        <f>IF($A225="","",IF(ISNUMBER(K225),K225*N(J225),"n/a"))</f>
        <v/>
      </c>
      <c r="M225" s="17" t="str">
        <f>IF($A225="","",IF(NOT(ISNUMBER(K225)),"Check dates",IF(J225=1,"Done",IF(NOT(AND(ISNUMBER(Dashboard!$B$3),N(Dashboard!$B$3)&gt;=18264,N(Dashboard!$B$3)&lt;=73050)),"Check data",IF(Dashboard!$B$3&gt;F225,"Late",IF(Dashboard!$B$3&gt;=E225,"In progress","Not started"))))))</f>
        <v/>
      </c>
      <c r="N225" s="17" t="str">
        <f>IF($A225="","",IF(G225="","",IF(SUMPRODUCT(--($A$2:$A$300=G225))&lt;&gt;1,"Check ID",IF(OR(NOT(ISNUMBER(K225)),NOT(ISNUMBER(INDEX($K$2:$K$300,SUMPRODUCT(--($A$2:$A$300=G225),ROW($A$2:$A$300))-1)))),"Check dates",IF(INDEX($F$2:$F$300,SUMPRODUCT(--($A$2:$A$300=G225),ROW($A$2:$A$300))-1)&gt;=E225,"Conflict","OK")))))</f>
        <v/>
      </c>
      <c r="O225" s="17" t="str">
        <f>IF(COUNTA($A225:$J225)=0,"",IF($A225="","Check ID",IF(SUMPRODUCT(--($A$2:$A$300=$A225))&gt;1,"Duplicate ID",IF(OR($B225="",SUMPRODUCT(--(Phases!$A$2:$A$50=$B225))=0),"Check phase",IF(OR(NOT(AND(ISNUMBER(H225),N(H225)&gt;=0,N(H225)&lt;=1000000000)),NOT(AND(ISNUMBER(I225),N(I225)&gt;=0,N(I225)&lt;=1000000000)),NOT(AND(ISNUMBER(J225),N(J225)&gt;=0,N(J225)&lt;=1))),"Check inputs","OK")))))</f>
        <v/>
      </c>
    </row>
    <row r="226" ht="28" customHeight="1" spans="1:15" x14ac:dyDescent="0.25">
      <c r="A226" s="12"/>
      <c r="B226" s="12"/>
      <c r="C226" s="13"/>
      <c r="D226" s="13"/>
      <c r="E226" s="18"/>
      <c r="F226" s="18"/>
      <c r="G226" s="12"/>
      <c r="H226" s="14"/>
      <c r="I226" s="14"/>
      <c r="J226" s="19"/>
      <c r="K226" s="20" t="str">
        <f>IF($A226="","",IF(AND(AND(ISNUMBER(E226),N(E226)&gt;=18264,N(E226)&lt;=73050),AND(ISNUMBER(F226),N(F226)&gt;=18264,N(F226)&lt;=73050),N(F226)&gt;=N(E226)),F226-E226+1,"n/a"))</f>
        <v/>
      </c>
      <c r="L226" s="21" t="str">
        <f>IF($A226="","",IF(ISNUMBER(K226),K226*N(J226),"n/a"))</f>
        <v/>
      </c>
      <c r="M226" s="17" t="str">
        <f>IF($A226="","",IF(NOT(ISNUMBER(K226)),"Check dates",IF(J226=1,"Done",IF(NOT(AND(ISNUMBER(Dashboard!$B$3),N(Dashboard!$B$3)&gt;=18264,N(Dashboard!$B$3)&lt;=73050)),"Check data",IF(Dashboard!$B$3&gt;F226,"Late",IF(Dashboard!$B$3&gt;=E226,"In progress","Not started"))))))</f>
        <v/>
      </c>
      <c r="N226" s="17" t="str">
        <f>IF($A226="","",IF(G226="","",IF(SUMPRODUCT(--($A$2:$A$300=G226))&lt;&gt;1,"Check ID",IF(OR(NOT(ISNUMBER(K226)),NOT(ISNUMBER(INDEX($K$2:$K$300,SUMPRODUCT(--($A$2:$A$300=G226),ROW($A$2:$A$300))-1)))),"Check dates",IF(INDEX($F$2:$F$300,SUMPRODUCT(--($A$2:$A$300=G226),ROW($A$2:$A$300))-1)&gt;=E226,"Conflict","OK")))))</f>
        <v/>
      </c>
      <c r="O226" s="17" t="str">
        <f>IF(COUNTA($A226:$J226)=0,"",IF($A226="","Check ID",IF(SUMPRODUCT(--($A$2:$A$300=$A226))&gt;1,"Duplicate ID",IF(OR($B226="",SUMPRODUCT(--(Phases!$A$2:$A$50=$B226))=0),"Check phase",IF(OR(NOT(AND(ISNUMBER(H226),N(H226)&gt;=0,N(H226)&lt;=1000000000)),NOT(AND(ISNUMBER(I226),N(I226)&gt;=0,N(I226)&lt;=1000000000)),NOT(AND(ISNUMBER(J226),N(J226)&gt;=0,N(J226)&lt;=1))),"Check inputs","OK")))))</f>
        <v/>
      </c>
    </row>
    <row r="227" ht="28" customHeight="1" spans="1:15" x14ac:dyDescent="0.25">
      <c r="A227" s="12"/>
      <c r="B227" s="12"/>
      <c r="C227" s="13"/>
      <c r="D227" s="13"/>
      <c r="E227" s="18"/>
      <c r="F227" s="18"/>
      <c r="G227" s="12"/>
      <c r="H227" s="14"/>
      <c r="I227" s="14"/>
      <c r="J227" s="19"/>
      <c r="K227" s="20" t="str">
        <f>IF($A227="","",IF(AND(AND(ISNUMBER(E227),N(E227)&gt;=18264,N(E227)&lt;=73050),AND(ISNUMBER(F227),N(F227)&gt;=18264,N(F227)&lt;=73050),N(F227)&gt;=N(E227)),F227-E227+1,"n/a"))</f>
        <v/>
      </c>
      <c r="L227" s="21" t="str">
        <f>IF($A227="","",IF(ISNUMBER(K227),K227*N(J227),"n/a"))</f>
        <v/>
      </c>
      <c r="M227" s="17" t="str">
        <f>IF($A227="","",IF(NOT(ISNUMBER(K227)),"Check dates",IF(J227=1,"Done",IF(NOT(AND(ISNUMBER(Dashboard!$B$3),N(Dashboard!$B$3)&gt;=18264,N(Dashboard!$B$3)&lt;=73050)),"Check data",IF(Dashboard!$B$3&gt;F227,"Late",IF(Dashboard!$B$3&gt;=E227,"In progress","Not started"))))))</f>
        <v/>
      </c>
      <c r="N227" s="17" t="str">
        <f>IF($A227="","",IF(G227="","",IF(SUMPRODUCT(--($A$2:$A$300=G227))&lt;&gt;1,"Check ID",IF(OR(NOT(ISNUMBER(K227)),NOT(ISNUMBER(INDEX($K$2:$K$300,SUMPRODUCT(--($A$2:$A$300=G227),ROW($A$2:$A$300))-1)))),"Check dates",IF(INDEX($F$2:$F$300,SUMPRODUCT(--($A$2:$A$300=G227),ROW($A$2:$A$300))-1)&gt;=E227,"Conflict","OK")))))</f>
        <v/>
      </c>
      <c r="O227" s="17" t="str">
        <f>IF(COUNTA($A227:$J227)=0,"",IF($A227="","Check ID",IF(SUMPRODUCT(--($A$2:$A$300=$A227))&gt;1,"Duplicate ID",IF(OR($B227="",SUMPRODUCT(--(Phases!$A$2:$A$50=$B227))=0),"Check phase",IF(OR(NOT(AND(ISNUMBER(H227),N(H227)&gt;=0,N(H227)&lt;=1000000000)),NOT(AND(ISNUMBER(I227),N(I227)&gt;=0,N(I227)&lt;=1000000000)),NOT(AND(ISNUMBER(J227),N(J227)&gt;=0,N(J227)&lt;=1))),"Check inputs","OK")))))</f>
        <v/>
      </c>
    </row>
    <row r="228" ht="28" customHeight="1" spans="1:15" x14ac:dyDescent="0.25">
      <c r="A228" s="12"/>
      <c r="B228" s="12"/>
      <c r="C228" s="13"/>
      <c r="D228" s="13"/>
      <c r="E228" s="18"/>
      <c r="F228" s="18"/>
      <c r="G228" s="12"/>
      <c r="H228" s="14"/>
      <c r="I228" s="14"/>
      <c r="J228" s="19"/>
      <c r="K228" s="20" t="str">
        <f>IF($A228="","",IF(AND(AND(ISNUMBER(E228),N(E228)&gt;=18264,N(E228)&lt;=73050),AND(ISNUMBER(F228),N(F228)&gt;=18264,N(F228)&lt;=73050),N(F228)&gt;=N(E228)),F228-E228+1,"n/a"))</f>
        <v/>
      </c>
      <c r="L228" s="21" t="str">
        <f>IF($A228="","",IF(ISNUMBER(K228),K228*N(J228),"n/a"))</f>
        <v/>
      </c>
      <c r="M228" s="17" t="str">
        <f>IF($A228="","",IF(NOT(ISNUMBER(K228)),"Check dates",IF(J228=1,"Done",IF(NOT(AND(ISNUMBER(Dashboard!$B$3),N(Dashboard!$B$3)&gt;=18264,N(Dashboard!$B$3)&lt;=73050)),"Check data",IF(Dashboard!$B$3&gt;F228,"Late",IF(Dashboard!$B$3&gt;=E228,"In progress","Not started"))))))</f>
        <v/>
      </c>
      <c r="N228" s="17" t="str">
        <f>IF($A228="","",IF(G228="","",IF(SUMPRODUCT(--($A$2:$A$300=G228))&lt;&gt;1,"Check ID",IF(OR(NOT(ISNUMBER(K228)),NOT(ISNUMBER(INDEX($K$2:$K$300,SUMPRODUCT(--($A$2:$A$300=G228),ROW($A$2:$A$300))-1)))),"Check dates",IF(INDEX($F$2:$F$300,SUMPRODUCT(--($A$2:$A$300=G228),ROW($A$2:$A$300))-1)&gt;=E228,"Conflict","OK")))))</f>
        <v/>
      </c>
      <c r="O228" s="17" t="str">
        <f>IF(COUNTA($A228:$J228)=0,"",IF($A228="","Check ID",IF(SUMPRODUCT(--($A$2:$A$300=$A228))&gt;1,"Duplicate ID",IF(OR($B228="",SUMPRODUCT(--(Phases!$A$2:$A$50=$B228))=0),"Check phase",IF(OR(NOT(AND(ISNUMBER(H228),N(H228)&gt;=0,N(H228)&lt;=1000000000)),NOT(AND(ISNUMBER(I228),N(I228)&gt;=0,N(I228)&lt;=1000000000)),NOT(AND(ISNUMBER(J228),N(J228)&gt;=0,N(J228)&lt;=1))),"Check inputs","OK")))))</f>
        <v/>
      </c>
    </row>
    <row r="229" ht="28" customHeight="1" spans="1:15" x14ac:dyDescent="0.25">
      <c r="A229" s="12"/>
      <c r="B229" s="12"/>
      <c r="C229" s="13"/>
      <c r="D229" s="13"/>
      <c r="E229" s="18"/>
      <c r="F229" s="18"/>
      <c r="G229" s="12"/>
      <c r="H229" s="14"/>
      <c r="I229" s="14"/>
      <c r="J229" s="19"/>
      <c r="K229" s="20" t="str">
        <f>IF($A229="","",IF(AND(AND(ISNUMBER(E229),N(E229)&gt;=18264,N(E229)&lt;=73050),AND(ISNUMBER(F229),N(F229)&gt;=18264,N(F229)&lt;=73050),N(F229)&gt;=N(E229)),F229-E229+1,"n/a"))</f>
        <v/>
      </c>
      <c r="L229" s="21" t="str">
        <f>IF($A229="","",IF(ISNUMBER(K229),K229*N(J229),"n/a"))</f>
        <v/>
      </c>
      <c r="M229" s="17" t="str">
        <f>IF($A229="","",IF(NOT(ISNUMBER(K229)),"Check dates",IF(J229=1,"Done",IF(NOT(AND(ISNUMBER(Dashboard!$B$3),N(Dashboard!$B$3)&gt;=18264,N(Dashboard!$B$3)&lt;=73050)),"Check data",IF(Dashboard!$B$3&gt;F229,"Late",IF(Dashboard!$B$3&gt;=E229,"In progress","Not started"))))))</f>
        <v/>
      </c>
      <c r="N229" s="17" t="str">
        <f>IF($A229="","",IF(G229="","",IF(SUMPRODUCT(--($A$2:$A$300=G229))&lt;&gt;1,"Check ID",IF(OR(NOT(ISNUMBER(K229)),NOT(ISNUMBER(INDEX($K$2:$K$300,SUMPRODUCT(--($A$2:$A$300=G229),ROW($A$2:$A$300))-1)))),"Check dates",IF(INDEX($F$2:$F$300,SUMPRODUCT(--($A$2:$A$300=G229),ROW($A$2:$A$300))-1)&gt;=E229,"Conflict","OK")))))</f>
        <v/>
      </c>
      <c r="O229" s="17" t="str">
        <f>IF(COUNTA($A229:$J229)=0,"",IF($A229="","Check ID",IF(SUMPRODUCT(--($A$2:$A$300=$A229))&gt;1,"Duplicate ID",IF(OR($B229="",SUMPRODUCT(--(Phases!$A$2:$A$50=$B229))=0),"Check phase",IF(OR(NOT(AND(ISNUMBER(H229),N(H229)&gt;=0,N(H229)&lt;=1000000000)),NOT(AND(ISNUMBER(I229),N(I229)&gt;=0,N(I229)&lt;=1000000000)),NOT(AND(ISNUMBER(J229),N(J229)&gt;=0,N(J229)&lt;=1))),"Check inputs","OK")))))</f>
        <v/>
      </c>
    </row>
    <row r="230" ht="28" customHeight="1" spans="1:15" x14ac:dyDescent="0.25">
      <c r="A230" s="12"/>
      <c r="B230" s="12"/>
      <c r="C230" s="13"/>
      <c r="D230" s="13"/>
      <c r="E230" s="18"/>
      <c r="F230" s="18"/>
      <c r="G230" s="12"/>
      <c r="H230" s="14"/>
      <c r="I230" s="14"/>
      <c r="J230" s="19"/>
      <c r="K230" s="20" t="str">
        <f>IF($A230="","",IF(AND(AND(ISNUMBER(E230),N(E230)&gt;=18264,N(E230)&lt;=73050),AND(ISNUMBER(F230),N(F230)&gt;=18264,N(F230)&lt;=73050),N(F230)&gt;=N(E230)),F230-E230+1,"n/a"))</f>
        <v/>
      </c>
      <c r="L230" s="21" t="str">
        <f>IF($A230="","",IF(ISNUMBER(K230),K230*N(J230),"n/a"))</f>
        <v/>
      </c>
      <c r="M230" s="17" t="str">
        <f>IF($A230="","",IF(NOT(ISNUMBER(K230)),"Check dates",IF(J230=1,"Done",IF(NOT(AND(ISNUMBER(Dashboard!$B$3),N(Dashboard!$B$3)&gt;=18264,N(Dashboard!$B$3)&lt;=73050)),"Check data",IF(Dashboard!$B$3&gt;F230,"Late",IF(Dashboard!$B$3&gt;=E230,"In progress","Not started"))))))</f>
        <v/>
      </c>
      <c r="N230" s="17" t="str">
        <f>IF($A230="","",IF(G230="","",IF(SUMPRODUCT(--($A$2:$A$300=G230))&lt;&gt;1,"Check ID",IF(OR(NOT(ISNUMBER(K230)),NOT(ISNUMBER(INDEX($K$2:$K$300,SUMPRODUCT(--($A$2:$A$300=G230),ROW($A$2:$A$300))-1)))),"Check dates",IF(INDEX($F$2:$F$300,SUMPRODUCT(--($A$2:$A$300=G230),ROW($A$2:$A$300))-1)&gt;=E230,"Conflict","OK")))))</f>
        <v/>
      </c>
      <c r="O230" s="17" t="str">
        <f>IF(COUNTA($A230:$J230)=0,"",IF($A230="","Check ID",IF(SUMPRODUCT(--($A$2:$A$300=$A230))&gt;1,"Duplicate ID",IF(OR($B230="",SUMPRODUCT(--(Phases!$A$2:$A$50=$B230))=0),"Check phase",IF(OR(NOT(AND(ISNUMBER(H230),N(H230)&gt;=0,N(H230)&lt;=1000000000)),NOT(AND(ISNUMBER(I230),N(I230)&gt;=0,N(I230)&lt;=1000000000)),NOT(AND(ISNUMBER(J230),N(J230)&gt;=0,N(J230)&lt;=1))),"Check inputs","OK")))))</f>
        <v/>
      </c>
    </row>
    <row r="231" ht="28" customHeight="1" spans="1:15" x14ac:dyDescent="0.25">
      <c r="A231" s="12"/>
      <c r="B231" s="12"/>
      <c r="C231" s="13"/>
      <c r="D231" s="13"/>
      <c r="E231" s="18"/>
      <c r="F231" s="18"/>
      <c r="G231" s="12"/>
      <c r="H231" s="14"/>
      <c r="I231" s="14"/>
      <c r="J231" s="19"/>
      <c r="K231" s="20" t="str">
        <f>IF($A231="","",IF(AND(AND(ISNUMBER(E231),N(E231)&gt;=18264,N(E231)&lt;=73050),AND(ISNUMBER(F231),N(F231)&gt;=18264,N(F231)&lt;=73050),N(F231)&gt;=N(E231)),F231-E231+1,"n/a"))</f>
        <v/>
      </c>
      <c r="L231" s="21" t="str">
        <f>IF($A231="","",IF(ISNUMBER(K231),K231*N(J231),"n/a"))</f>
        <v/>
      </c>
      <c r="M231" s="17" t="str">
        <f>IF($A231="","",IF(NOT(ISNUMBER(K231)),"Check dates",IF(J231=1,"Done",IF(NOT(AND(ISNUMBER(Dashboard!$B$3),N(Dashboard!$B$3)&gt;=18264,N(Dashboard!$B$3)&lt;=73050)),"Check data",IF(Dashboard!$B$3&gt;F231,"Late",IF(Dashboard!$B$3&gt;=E231,"In progress","Not started"))))))</f>
        <v/>
      </c>
      <c r="N231" s="17" t="str">
        <f>IF($A231="","",IF(G231="","",IF(SUMPRODUCT(--($A$2:$A$300=G231))&lt;&gt;1,"Check ID",IF(OR(NOT(ISNUMBER(K231)),NOT(ISNUMBER(INDEX($K$2:$K$300,SUMPRODUCT(--($A$2:$A$300=G231),ROW($A$2:$A$300))-1)))),"Check dates",IF(INDEX($F$2:$F$300,SUMPRODUCT(--($A$2:$A$300=G231),ROW($A$2:$A$300))-1)&gt;=E231,"Conflict","OK")))))</f>
        <v/>
      </c>
      <c r="O231" s="17" t="str">
        <f>IF(COUNTA($A231:$J231)=0,"",IF($A231="","Check ID",IF(SUMPRODUCT(--($A$2:$A$300=$A231))&gt;1,"Duplicate ID",IF(OR($B231="",SUMPRODUCT(--(Phases!$A$2:$A$50=$B231))=0),"Check phase",IF(OR(NOT(AND(ISNUMBER(H231),N(H231)&gt;=0,N(H231)&lt;=1000000000)),NOT(AND(ISNUMBER(I231),N(I231)&gt;=0,N(I231)&lt;=1000000000)),NOT(AND(ISNUMBER(J231),N(J231)&gt;=0,N(J231)&lt;=1))),"Check inputs","OK")))))</f>
        <v/>
      </c>
    </row>
    <row r="232" ht="28" customHeight="1" spans="1:15" x14ac:dyDescent="0.25">
      <c r="A232" s="12"/>
      <c r="B232" s="12"/>
      <c r="C232" s="13"/>
      <c r="D232" s="13"/>
      <c r="E232" s="18"/>
      <c r="F232" s="18"/>
      <c r="G232" s="12"/>
      <c r="H232" s="14"/>
      <c r="I232" s="14"/>
      <c r="J232" s="19"/>
      <c r="K232" s="20" t="str">
        <f>IF($A232="","",IF(AND(AND(ISNUMBER(E232),N(E232)&gt;=18264,N(E232)&lt;=73050),AND(ISNUMBER(F232),N(F232)&gt;=18264,N(F232)&lt;=73050),N(F232)&gt;=N(E232)),F232-E232+1,"n/a"))</f>
        <v/>
      </c>
      <c r="L232" s="21" t="str">
        <f>IF($A232="","",IF(ISNUMBER(K232),K232*N(J232),"n/a"))</f>
        <v/>
      </c>
      <c r="M232" s="17" t="str">
        <f>IF($A232="","",IF(NOT(ISNUMBER(K232)),"Check dates",IF(J232=1,"Done",IF(NOT(AND(ISNUMBER(Dashboard!$B$3),N(Dashboard!$B$3)&gt;=18264,N(Dashboard!$B$3)&lt;=73050)),"Check data",IF(Dashboard!$B$3&gt;F232,"Late",IF(Dashboard!$B$3&gt;=E232,"In progress","Not started"))))))</f>
        <v/>
      </c>
      <c r="N232" s="17" t="str">
        <f>IF($A232="","",IF(G232="","",IF(SUMPRODUCT(--($A$2:$A$300=G232))&lt;&gt;1,"Check ID",IF(OR(NOT(ISNUMBER(K232)),NOT(ISNUMBER(INDEX($K$2:$K$300,SUMPRODUCT(--($A$2:$A$300=G232),ROW($A$2:$A$300))-1)))),"Check dates",IF(INDEX($F$2:$F$300,SUMPRODUCT(--($A$2:$A$300=G232),ROW($A$2:$A$300))-1)&gt;=E232,"Conflict","OK")))))</f>
        <v/>
      </c>
      <c r="O232" s="17" t="str">
        <f>IF(COUNTA($A232:$J232)=0,"",IF($A232="","Check ID",IF(SUMPRODUCT(--($A$2:$A$300=$A232))&gt;1,"Duplicate ID",IF(OR($B232="",SUMPRODUCT(--(Phases!$A$2:$A$50=$B232))=0),"Check phase",IF(OR(NOT(AND(ISNUMBER(H232),N(H232)&gt;=0,N(H232)&lt;=1000000000)),NOT(AND(ISNUMBER(I232),N(I232)&gt;=0,N(I232)&lt;=1000000000)),NOT(AND(ISNUMBER(J232),N(J232)&gt;=0,N(J232)&lt;=1))),"Check inputs","OK")))))</f>
        <v/>
      </c>
    </row>
    <row r="233" ht="28" customHeight="1" spans="1:15" x14ac:dyDescent="0.25">
      <c r="A233" s="12"/>
      <c r="B233" s="12"/>
      <c r="C233" s="13"/>
      <c r="D233" s="13"/>
      <c r="E233" s="18"/>
      <c r="F233" s="18"/>
      <c r="G233" s="12"/>
      <c r="H233" s="14"/>
      <c r="I233" s="14"/>
      <c r="J233" s="19"/>
      <c r="K233" s="20" t="str">
        <f>IF($A233="","",IF(AND(AND(ISNUMBER(E233),N(E233)&gt;=18264,N(E233)&lt;=73050),AND(ISNUMBER(F233),N(F233)&gt;=18264,N(F233)&lt;=73050),N(F233)&gt;=N(E233)),F233-E233+1,"n/a"))</f>
        <v/>
      </c>
      <c r="L233" s="21" t="str">
        <f>IF($A233="","",IF(ISNUMBER(K233),K233*N(J233),"n/a"))</f>
        <v/>
      </c>
      <c r="M233" s="17" t="str">
        <f>IF($A233="","",IF(NOT(ISNUMBER(K233)),"Check dates",IF(J233=1,"Done",IF(NOT(AND(ISNUMBER(Dashboard!$B$3),N(Dashboard!$B$3)&gt;=18264,N(Dashboard!$B$3)&lt;=73050)),"Check data",IF(Dashboard!$B$3&gt;F233,"Late",IF(Dashboard!$B$3&gt;=E233,"In progress","Not started"))))))</f>
        <v/>
      </c>
      <c r="N233" s="17" t="str">
        <f>IF($A233="","",IF(G233="","",IF(SUMPRODUCT(--($A$2:$A$300=G233))&lt;&gt;1,"Check ID",IF(OR(NOT(ISNUMBER(K233)),NOT(ISNUMBER(INDEX($K$2:$K$300,SUMPRODUCT(--($A$2:$A$300=G233),ROW($A$2:$A$300))-1)))),"Check dates",IF(INDEX($F$2:$F$300,SUMPRODUCT(--($A$2:$A$300=G233),ROW($A$2:$A$300))-1)&gt;=E233,"Conflict","OK")))))</f>
        <v/>
      </c>
      <c r="O233" s="17" t="str">
        <f>IF(COUNTA($A233:$J233)=0,"",IF($A233="","Check ID",IF(SUMPRODUCT(--($A$2:$A$300=$A233))&gt;1,"Duplicate ID",IF(OR($B233="",SUMPRODUCT(--(Phases!$A$2:$A$50=$B233))=0),"Check phase",IF(OR(NOT(AND(ISNUMBER(H233),N(H233)&gt;=0,N(H233)&lt;=1000000000)),NOT(AND(ISNUMBER(I233),N(I233)&gt;=0,N(I233)&lt;=1000000000)),NOT(AND(ISNUMBER(J233),N(J233)&gt;=0,N(J233)&lt;=1))),"Check inputs","OK")))))</f>
        <v/>
      </c>
    </row>
    <row r="234" ht="28" customHeight="1" spans="1:15" x14ac:dyDescent="0.25">
      <c r="A234" s="12"/>
      <c r="B234" s="12"/>
      <c r="C234" s="13"/>
      <c r="D234" s="13"/>
      <c r="E234" s="18"/>
      <c r="F234" s="18"/>
      <c r="G234" s="12"/>
      <c r="H234" s="14"/>
      <c r="I234" s="14"/>
      <c r="J234" s="19"/>
      <c r="K234" s="20" t="str">
        <f>IF($A234="","",IF(AND(AND(ISNUMBER(E234),N(E234)&gt;=18264,N(E234)&lt;=73050),AND(ISNUMBER(F234),N(F234)&gt;=18264,N(F234)&lt;=73050),N(F234)&gt;=N(E234)),F234-E234+1,"n/a"))</f>
        <v/>
      </c>
      <c r="L234" s="21" t="str">
        <f>IF($A234="","",IF(ISNUMBER(K234),K234*N(J234),"n/a"))</f>
        <v/>
      </c>
      <c r="M234" s="17" t="str">
        <f>IF($A234="","",IF(NOT(ISNUMBER(K234)),"Check dates",IF(J234=1,"Done",IF(NOT(AND(ISNUMBER(Dashboard!$B$3),N(Dashboard!$B$3)&gt;=18264,N(Dashboard!$B$3)&lt;=73050)),"Check data",IF(Dashboard!$B$3&gt;F234,"Late",IF(Dashboard!$B$3&gt;=E234,"In progress","Not started"))))))</f>
        <v/>
      </c>
      <c r="N234" s="17" t="str">
        <f>IF($A234="","",IF(G234="","",IF(SUMPRODUCT(--($A$2:$A$300=G234))&lt;&gt;1,"Check ID",IF(OR(NOT(ISNUMBER(K234)),NOT(ISNUMBER(INDEX($K$2:$K$300,SUMPRODUCT(--($A$2:$A$300=G234),ROW($A$2:$A$300))-1)))),"Check dates",IF(INDEX($F$2:$F$300,SUMPRODUCT(--($A$2:$A$300=G234),ROW($A$2:$A$300))-1)&gt;=E234,"Conflict","OK")))))</f>
        <v/>
      </c>
      <c r="O234" s="17" t="str">
        <f>IF(COUNTA($A234:$J234)=0,"",IF($A234="","Check ID",IF(SUMPRODUCT(--($A$2:$A$300=$A234))&gt;1,"Duplicate ID",IF(OR($B234="",SUMPRODUCT(--(Phases!$A$2:$A$50=$B234))=0),"Check phase",IF(OR(NOT(AND(ISNUMBER(H234),N(H234)&gt;=0,N(H234)&lt;=1000000000)),NOT(AND(ISNUMBER(I234),N(I234)&gt;=0,N(I234)&lt;=1000000000)),NOT(AND(ISNUMBER(J234),N(J234)&gt;=0,N(J234)&lt;=1))),"Check inputs","OK")))))</f>
        <v/>
      </c>
    </row>
    <row r="235" ht="28" customHeight="1" spans="1:15" x14ac:dyDescent="0.25">
      <c r="A235" s="12"/>
      <c r="B235" s="12"/>
      <c r="C235" s="13"/>
      <c r="D235" s="13"/>
      <c r="E235" s="18"/>
      <c r="F235" s="18"/>
      <c r="G235" s="12"/>
      <c r="H235" s="14"/>
      <c r="I235" s="14"/>
      <c r="J235" s="19"/>
      <c r="K235" s="20" t="str">
        <f>IF($A235="","",IF(AND(AND(ISNUMBER(E235),N(E235)&gt;=18264,N(E235)&lt;=73050),AND(ISNUMBER(F235),N(F235)&gt;=18264,N(F235)&lt;=73050),N(F235)&gt;=N(E235)),F235-E235+1,"n/a"))</f>
        <v/>
      </c>
      <c r="L235" s="21" t="str">
        <f>IF($A235="","",IF(ISNUMBER(K235),K235*N(J235),"n/a"))</f>
        <v/>
      </c>
      <c r="M235" s="17" t="str">
        <f>IF($A235="","",IF(NOT(ISNUMBER(K235)),"Check dates",IF(J235=1,"Done",IF(NOT(AND(ISNUMBER(Dashboard!$B$3),N(Dashboard!$B$3)&gt;=18264,N(Dashboard!$B$3)&lt;=73050)),"Check data",IF(Dashboard!$B$3&gt;F235,"Late",IF(Dashboard!$B$3&gt;=E235,"In progress","Not started"))))))</f>
        <v/>
      </c>
      <c r="N235" s="17" t="str">
        <f>IF($A235="","",IF(G235="","",IF(SUMPRODUCT(--($A$2:$A$300=G235))&lt;&gt;1,"Check ID",IF(OR(NOT(ISNUMBER(K235)),NOT(ISNUMBER(INDEX($K$2:$K$300,SUMPRODUCT(--($A$2:$A$300=G235),ROW($A$2:$A$300))-1)))),"Check dates",IF(INDEX($F$2:$F$300,SUMPRODUCT(--($A$2:$A$300=G235),ROW($A$2:$A$300))-1)&gt;=E235,"Conflict","OK")))))</f>
        <v/>
      </c>
      <c r="O235" s="17" t="str">
        <f>IF(COUNTA($A235:$J235)=0,"",IF($A235="","Check ID",IF(SUMPRODUCT(--($A$2:$A$300=$A235))&gt;1,"Duplicate ID",IF(OR($B235="",SUMPRODUCT(--(Phases!$A$2:$A$50=$B235))=0),"Check phase",IF(OR(NOT(AND(ISNUMBER(H235),N(H235)&gt;=0,N(H235)&lt;=1000000000)),NOT(AND(ISNUMBER(I235),N(I235)&gt;=0,N(I235)&lt;=1000000000)),NOT(AND(ISNUMBER(J235),N(J235)&gt;=0,N(J235)&lt;=1))),"Check inputs","OK")))))</f>
        <v/>
      </c>
    </row>
    <row r="236" ht="28" customHeight="1" spans="1:15" x14ac:dyDescent="0.25">
      <c r="A236" s="12"/>
      <c r="B236" s="12"/>
      <c r="C236" s="13"/>
      <c r="D236" s="13"/>
      <c r="E236" s="18"/>
      <c r="F236" s="18"/>
      <c r="G236" s="12"/>
      <c r="H236" s="14"/>
      <c r="I236" s="14"/>
      <c r="J236" s="19"/>
      <c r="K236" s="20" t="str">
        <f>IF($A236="","",IF(AND(AND(ISNUMBER(E236),N(E236)&gt;=18264,N(E236)&lt;=73050),AND(ISNUMBER(F236),N(F236)&gt;=18264,N(F236)&lt;=73050),N(F236)&gt;=N(E236)),F236-E236+1,"n/a"))</f>
        <v/>
      </c>
      <c r="L236" s="21" t="str">
        <f>IF($A236="","",IF(ISNUMBER(K236),K236*N(J236),"n/a"))</f>
        <v/>
      </c>
      <c r="M236" s="17" t="str">
        <f>IF($A236="","",IF(NOT(ISNUMBER(K236)),"Check dates",IF(J236=1,"Done",IF(NOT(AND(ISNUMBER(Dashboard!$B$3),N(Dashboard!$B$3)&gt;=18264,N(Dashboard!$B$3)&lt;=73050)),"Check data",IF(Dashboard!$B$3&gt;F236,"Late",IF(Dashboard!$B$3&gt;=E236,"In progress","Not started"))))))</f>
        <v/>
      </c>
      <c r="N236" s="17" t="str">
        <f>IF($A236="","",IF(G236="","",IF(SUMPRODUCT(--($A$2:$A$300=G236))&lt;&gt;1,"Check ID",IF(OR(NOT(ISNUMBER(K236)),NOT(ISNUMBER(INDEX($K$2:$K$300,SUMPRODUCT(--($A$2:$A$300=G236),ROW($A$2:$A$300))-1)))),"Check dates",IF(INDEX($F$2:$F$300,SUMPRODUCT(--($A$2:$A$300=G236),ROW($A$2:$A$300))-1)&gt;=E236,"Conflict","OK")))))</f>
        <v/>
      </c>
      <c r="O236" s="17" t="str">
        <f>IF(COUNTA($A236:$J236)=0,"",IF($A236="","Check ID",IF(SUMPRODUCT(--($A$2:$A$300=$A236))&gt;1,"Duplicate ID",IF(OR($B236="",SUMPRODUCT(--(Phases!$A$2:$A$50=$B236))=0),"Check phase",IF(OR(NOT(AND(ISNUMBER(H236),N(H236)&gt;=0,N(H236)&lt;=1000000000)),NOT(AND(ISNUMBER(I236),N(I236)&gt;=0,N(I236)&lt;=1000000000)),NOT(AND(ISNUMBER(J236),N(J236)&gt;=0,N(J236)&lt;=1))),"Check inputs","OK")))))</f>
        <v/>
      </c>
    </row>
    <row r="237" ht="28" customHeight="1" spans="1:15" x14ac:dyDescent="0.25">
      <c r="A237" s="12"/>
      <c r="B237" s="12"/>
      <c r="C237" s="13"/>
      <c r="D237" s="13"/>
      <c r="E237" s="18"/>
      <c r="F237" s="18"/>
      <c r="G237" s="12"/>
      <c r="H237" s="14"/>
      <c r="I237" s="14"/>
      <c r="J237" s="19"/>
      <c r="K237" s="20" t="str">
        <f>IF($A237="","",IF(AND(AND(ISNUMBER(E237),N(E237)&gt;=18264,N(E237)&lt;=73050),AND(ISNUMBER(F237),N(F237)&gt;=18264,N(F237)&lt;=73050),N(F237)&gt;=N(E237)),F237-E237+1,"n/a"))</f>
        <v/>
      </c>
      <c r="L237" s="21" t="str">
        <f>IF($A237="","",IF(ISNUMBER(K237),K237*N(J237),"n/a"))</f>
        <v/>
      </c>
      <c r="M237" s="17" t="str">
        <f>IF($A237="","",IF(NOT(ISNUMBER(K237)),"Check dates",IF(J237=1,"Done",IF(NOT(AND(ISNUMBER(Dashboard!$B$3),N(Dashboard!$B$3)&gt;=18264,N(Dashboard!$B$3)&lt;=73050)),"Check data",IF(Dashboard!$B$3&gt;F237,"Late",IF(Dashboard!$B$3&gt;=E237,"In progress","Not started"))))))</f>
        <v/>
      </c>
      <c r="N237" s="17" t="str">
        <f>IF($A237="","",IF(G237="","",IF(SUMPRODUCT(--($A$2:$A$300=G237))&lt;&gt;1,"Check ID",IF(OR(NOT(ISNUMBER(K237)),NOT(ISNUMBER(INDEX($K$2:$K$300,SUMPRODUCT(--($A$2:$A$300=G237),ROW($A$2:$A$300))-1)))),"Check dates",IF(INDEX($F$2:$F$300,SUMPRODUCT(--($A$2:$A$300=G237),ROW($A$2:$A$300))-1)&gt;=E237,"Conflict","OK")))))</f>
        <v/>
      </c>
      <c r="O237" s="17" t="str">
        <f>IF(COUNTA($A237:$J237)=0,"",IF($A237="","Check ID",IF(SUMPRODUCT(--($A$2:$A$300=$A237))&gt;1,"Duplicate ID",IF(OR($B237="",SUMPRODUCT(--(Phases!$A$2:$A$50=$B237))=0),"Check phase",IF(OR(NOT(AND(ISNUMBER(H237),N(H237)&gt;=0,N(H237)&lt;=1000000000)),NOT(AND(ISNUMBER(I237),N(I237)&gt;=0,N(I237)&lt;=1000000000)),NOT(AND(ISNUMBER(J237),N(J237)&gt;=0,N(J237)&lt;=1))),"Check inputs","OK")))))</f>
        <v/>
      </c>
    </row>
    <row r="238" ht="28" customHeight="1" spans="1:15" x14ac:dyDescent="0.25">
      <c r="A238" s="12"/>
      <c r="B238" s="12"/>
      <c r="C238" s="13"/>
      <c r="D238" s="13"/>
      <c r="E238" s="18"/>
      <c r="F238" s="18"/>
      <c r="G238" s="12"/>
      <c r="H238" s="14"/>
      <c r="I238" s="14"/>
      <c r="J238" s="19"/>
      <c r="K238" s="20" t="str">
        <f>IF($A238="","",IF(AND(AND(ISNUMBER(E238),N(E238)&gt;=18264,N(E238)&lt;=73050),AND(ISNUMBER(F238),N(F238)&gt;=18264,N(F238)&lt;=73050),N(F238)&gt;=N(E238)),F238-E238+1,"n/a"))</f>
        <v/>
      </c>
      <c r="L238" s="21" t="str">
        <f>IF($A238="","",IF(ISNUMBER(K238),K238*N(J238),"n/a"))</f>
        <v/>
      </c>
      <c r="M238" s="17" t="str">
        <f>IF($A238="","",IF(NOT(ISNUMBER(K238)),"Check dates",IF(J238=1,"Done",IF(NOT(AND(ISNUMBER(Dashboard!$B$3),N(Dashboard!$B$3)&gt;=18264,N(Dashboard!$B$3)&lt;=73050)),"Check data",IF(Dashboard!$B$3&gt;F238,"Late",IF(Dashboard!$B$3&gt;=E238,"In progress","Not started"))))))</f>
        <v/>
      </c>
      <c r="N238" s="17" t="str">
        <f>IF($A238="","",IF(G238="","",IF(SUMPRODUCT(--($A$2:$A$300=G238))&lt;&gt;1,"Check ID",IF(OR(NOT(ISNUMBER(K238)),NOT(ISNUMBER(INDEX($K$2:$K$300,SUMPRODUCT(--($A$2:$A$300=G238),ROW($A$2:$A$300))-1)))),"Check dates",IF(INDEX($F$2:$F$300,SUMPRODUCT(--($A$2:$A$300=G238),ROW($A$2:$A$300))-1)&gt;=E238,"Conflict","OK")))))</f>
        <v/>
      </c>
      <c r="O238" s="17" t="str">
        <f>IF(COUNTA($A238:$J238)=0,"",IF($A238="","Check ID",IF(SUMPRODUCT(--($A$2:$A$300=$A238))&gt;1,"Duplicate ID",IF(OR($B238="",SUMPRODUCT(--(Phases!$A$2:$A$50=$B238))=0),"Check phase",IF(OR(NOT(AND(ISNUMBER(H238),N(H238)&gt;=0,N(H238)&lt;=1000000000)),NOT(AND(ISNUMBER(I238),N(I238)&gt;=0,N(I238)&lt;=1000000000)),NOT(AND(ISNUMBER(J238),N(J238)&gt;=0,N(J238)&lt;=1))),"Check inputs","OK")))))</f>
        <v/>
      </c>
    </row>
    <row r="239" ht="28" customHeight="1" spans="1:15" x14ac:dyDescent="0.25">
      <c r="A239" s="12"/>
      <c r="B239" s="12"/>
      <c r="C239" s="13"/>
      <c r="D239" s="13"/>
      <c r="E239" s="18"/>
      <c r="F239" s="18"/>
      <c r="G239" s="12"/>
      <c r="H239" s="14"/>
      <c r="I239" s="14"/>
      <c r="J239" s="19"/>
      <c r="K239" s="20" t="str">
        <f>IF($A239="","",IF(AND(AND(ISNUMBER(E239),N(E239)&gt;=18264,N(E239)&lt;=73050),AND(ISNUMBER(F239),N(F239)&gt;=18264,N(F239)&lt;=73050),N(F239)&gt;=N(E239)),F239-E239+1,"n/a"))</f>
        <v/>
      </c>
      <c r="L239" s="21" t="str">
        <f>IF($A239="","",IF(ISNUMBER(K239),K239*N(J239),"n/a"))</f>
        <v/>
      </c>
      <c r="M239" s="17" t="str">
        <f>IF($A239="","",IF(NOT(ISNUMBER(K239)),"Check dates",IF(J239=1,"Done",IF(NOT(AND(ISNUMBER(Dashboard!$B$3),N(Dashboard!$B$3)&gt;=18264,N(Dashboard!$B$3)&lt;=73050)),"Check data",IF(Dashboard!$B$3&gt;F239,"Late",IF(Dashboard!$B$3&gt;=E239,"In progress","Not started"))))))</f>
        <v/>
      </c>
      <c r="N239" s="17" t="str">
        <f>IF($A239="","",IF(G239="","",IF(SUMPRODUCT(--($A$2:$A$300=G239))&lt;&gt;1,"Check ID",IF(OR(NOT(ISNUMBER(K239)),NOT(ISNUMBER(INDEX($K$2:$K$300,SUMPRODUCT(--($A$2:$A$300=G239),ROW($A$2:$A$300))-1)))),"Check dates",IF(INDEX($F$2:$F$300,SUMPRODUCT(--($A$2:$A$300=G239),ROW($A$2:$A$300))-1)&gt;=E239,"Conflict","OK")))))</f>
        <v/>
      </c>
      <c r="O239" s="17" t="str">
        <f>IF(COUNTA($A239:$J239)=0,"",IF($A239="","Check ID",IF(SUMPRODUCT(--($A$2:$A$300=$A239))&gt;1,"Duplicate ID",IF(OR($B239="",SUMPRODUCT(--(Phases!$A$2:$A$50=$B239))=0),"Check phase",IF(OR(NOT(AND(ISNUMBER(H239),N(H239)&gt;=0,N(H239)&lt;=1000000000)),NOT(AND(ISNUMBER(I239),N(I239)&gt;=0,N(I239)&lt;=1000000000)),NOT(AND(ISNUMBER(J239),N(J239)&gt;=0,N(J239)&lt;=1))),"Check inputs","OK")))))</f>
        <v/>
      </c>
    </row>
    <row r="240" ht="28" customHeight="1" spans="1:15" x14ac:dyDescent="0.25">
      <c r="A240" s="12"/>
      <c r="B240" s="12"/>
      <c r="C240" s="13"/>
      <c r="D240" s="13"/>
      <c r="E240" s="18"/>
      <c r="F240" s="18"/>
      <c r="G240" s="12"/>
      <c r="H240" s="14"/>
      <c r="I240" s="14"/>
      <c r="J240" s="19"/>
      <c r="K240" s="20" t="str">
        <f>IF($A240="","",IF(AND(AND(ISNUMBER(E240),N(E240)&gt;=18264,N(E240)&lt;=73050),AND(ISNUMBER(F240),N(F240)&gt;=18264,N(F240)&lt;=73050),N(F240)&gt;=N(E240)),F240-E240+1,"n/a"))</f>
        <v/>
      </c>
      <c r="L240" s="21" t="str">
        <f>IF($A240="","",IF(ISNUMBER(K240),K240*N(J240),"n/a"))</f>
        <v/>
      </c>
      <c r="M240" s="17" t="str">
        <f>IF($A240="","",IF(NOT(ISNUMBER(K240)),"Check dates",IF(J240=1,"Done",IF(NOT(AND(ISNUMBER(Dashboard!$B$3),N(Dashboard!$B$3)&gt;=18264,N(Dashboard!$B$3)&lt;=73050)),"Check data",IF(Dashboard!$B$3&gt;F240,"Late",IF(Dashboard!$B$3&gt;=E240,"In progress","Not started"))))))</f>
        <v/>
      </c>
      <c r="N240" s="17" t="str">
        <f>IF($A240="","",IF(G240="","",IF(SUMPRODUCT(--($A$2:$A$300=G240))&lt;&gt;1,"Check ID",IF(OR(NOT(ISNUMBER(K240)),NOT(ISNUMBER(INDEX($K$2:$K$300,SUMPRODUCT(--($A$2:$A$300=G240),ROW($A$2:$A$300))-1)))),"Check dates",IF(INDEX($F$2:$F$300,SUMPRODUCT(--($A$2:$A$300=G240),ROW($A$2:$A$300))-1)&gt;=E240,"Conflict","OK")))))</f>
        <v/>
      </c>
      <c r="O240" s="17" t="str">
        <f>IF(COUNTA($A240:$J240)=0,"",IF($A240="","Check ID",IF(SUMPRODUCT(--($A$2:$A$300=$A240))&gt;1,"Duplicate ID",IF(OR($B240="",SUMPRODUCT(--(Phases!$A$2:$A$50=$B240))=0),"Check phase",IF(OR(NOT(AND(ISNUMBER(H240),N(H240)&gt;=0,N(H240)&lt;=1000000000)),NOT(AND(ISNUMBER(I240),N(I240)&gt;=0,N(I240)&lt;=1000000000)),NOT(AND(ISNUMBER(J240),N(J240)&gt;=0,N(J240)&lt;=1))),"Check inputs","OK")))))</f>
        <v/>
      </c>
    </row>
    <row r="241" ht="28" customHeight="1" spans="1:15" x14ac:dyDescent="0.25">
      <c r="A241" s="12"/>
      <c r="B241" s="12"/>
      <c r="C241" s="13"/>
      <c r="D241" s="13"/>
      <c r="E241" s="18"/>
      <c r="F241" s="18"/>
      <c r="G241" s="12"/>
      <c r="H241" s="14"/>
      <c r="I241" s="14"/>
      <c r="J241" s="19"/>
      <c r="K241" s="20" t="str">
        <f>IF($A241="","",IF(AND(AND(ISNUMBER(E241),N(E241)&gt;=18264,N(E241)&lt;=73050),AND(ISNUMBER(F241),N(F241)&gt;=18264,N(F241)&lt;=73050),N(F241)&gt;=N(E241)),F241-E241+1,"n/a"))</f>
        <v/>
      </c>
      <c r="L241" s="21" t="str">
        <f>IF($A241="","",IF(ISNUMBER(K241),K241*N(J241),"n/a"))</f>
        <v/>
      </c>
      <c r="M241" s="17" t="str">
        <f>IF($A241="","",IF(NOT(ISNUMBER(K241)),"Check dates",IF(J241=1,"Done",IF(NOT(AND(ISNUMBER(Dashboard!$B$3),N(Dashboard!$B$3)&gt;=18264,N(Dashboard!$B$3)&lt;=73050)),"Check data",IF(Dashboard!$B$3&gt;F241,"Late",IF(Dashboard!$B$3&gt;=E241,"In progress","Not started"))))))</f>
        <v/>
      </c>
      <c r="N241" s="17" t="str">
        <f>IF($A241="","",IF(G241="","",IF(SUMPRODUCT(--($A$2:$A$300=G241))&lt;&gt;1,"Check ID",IF(OR(NOT(ISNUMBER(K241)),NOT(ISNUMBER(INDEX($K$2:$K$300,SUMPRODUCT(--($A$2:$A$300=G241),ROW($A$2:$A$300))-1)))),"Check dates",IF(INDEX($F$2:$F$300,SUMPRODUCT(--($A$2:$A$300=G241),ROW($A$2:$A$300))-1)&gt;=E241,"Conflict","OK")))))</f>
        <v/>
      </c>
      <c r="O241" s="17" t="str">
        <f>IF(COUNTA($A241:$J241)=0,"",IF($A241="","Check ID",IF(SUMPRODUCT(--($A$2:$A$300=$A241))&gt;1,"Duplicate ID",IF(OR($B241="",SUMPRODUCT(--(Phases!$A$2:$A$50=$B241))=0),"Check phase",IF(OR(NOT(AND(ISNUMBER(H241),N(H241)&gt;=0,N(H241)&lt;=1000000000)),NOT(AND(ISNUMBER(I241),N(I241)&gt;=0,N(I241)&lt;=1000000000)),NOT(AND(ISNUMBER(J241),N(J241)&gt;=0,N(J241)&lt;=1))),"Check inputs","OK")))))</f>
        <v/>
      </c>
    </row>
    <row r="242" ht="28" customHeight="1" spans="1:15" x14ac:dyDescent="0.25">
      <c r="A242" s="12"/>
      <c r="B242" s="12"/>
      <c r="C242" s="13"/>
      <c r="D242" s="13"/>
      <c r="E242" s="18"/>
      <c r="F242" s="18"/>
      <c r="G242" s="12"/>
      <c r="H242" s="14"/>
      <c r="I242" s="14"/>
      <c r="J242" s="19"/>
      <c r="K242" s="20" t="str">
        <f>IF($A242="","",IF(AND(AND(ISNUMBER(E242),N(E242)&gt;=18264,N(E242)&lt;=73050),AND(ISNUMBER(F242),N(F242)&gt;=18264,N(F242)&lt;=73050),N(F242)&gt;=N(E242)),F242-E242+1,"n/a"))</f>
        <v/>
      </c>
      <c r="L242" s="21" t="str">
        <f>IF($A242="","",IF(ISNUMBER(K242),K242*N(J242),"n/a"))</f>
        <v/>
      </c>
      <c r="M242" s="17" t="str">
        <f>IF($A242="","",IF(NOT(ISNUMBER(K242)),"Check dates",IF(J242=1,"Done",IF(NOT(AND(ISNUMBER(Dashboard!$B$3),N(Dashboard!$B$3)&gt;=18264,N(Dashboard!$B$3)&lt;=73050)),"Check data",IF(Dashboard!$B$3&gt;F242,"Late",IF(Dashboard!$B$3&gt;=E242,"In progress","Not started"))))))</f>
        <v/>
      </c>
      <c r="N242" s="17" t="str">
        <f>IF($A242="","",IF(G242="","",IF(SUMPRODUCT(--($A$2:$A$300=G242))&lt;&gt;1,"Check ID",IF(OR(NOT(ISNUMBER(K242)),NOT(ISNUMBER(INDEX($K$2:$K$300,SUMPRODUCT(--($A$2:$A$300=G242),ROW($A$2:$A$300))-1)))),"Check dates",IF(INDEX($F$2:$F$300,SUMPRODUCT(--($A$2:$A$300=G242),ROW($A$2:$A$300))-1)&gt;=E242,"Conflict","OK")))))</f>
        <v/>
      </c>
      <c r="O242" s="17" t="str">
        <f>IF(COUNTA($A242:$J242)=0,"",IF($A242="","Check ID",IF(SUMPRODUCT(--($A$2:$A$300=$A242))&gt;1,"Duplicate ID",IF(OR($B242="",SUMPRODUCT(--(Phases!$A$2:$A$50=$B242))=0),"Check phase",IF(OR(NOT(AND(ISNUMBER(H242),N(H242)&gt;=0,N(H242)&lt;=1000000000)),NOT(AND(ISNUMBER(I242),N(I242)&gt;=0,N(I242)&lt;=1000000000)),NOT(AND(ISNUMBER(J242),N(J242)&gt;=0,N(J242)&lt;=1))),"Check inputs","OK")))))</f>
        <v/>
      </c>
    </row>
    <row r="243" ht="28" customHeight="1" spans="1:15" x14ac:dyDescent="0.25">
      <c r="A243" s="12"/>
      <c r="B243" s="12"/>
      <c r="C243" s="13"/>
      <c r="D243" s="13"/>
      <c r="E243" s="18"/>
      <c r="F243" s="18"/>
      <c r="G243" s="12"/>
      <c r="H243" s="14"/>
      <c r="I243" s="14"/>
      <c r="J243" s="19"/>
      <c r="K243" s="20" t="str">
        <f>IF($A243="","",IF(AND(AND(ISNUMBER(E243),N(E243)&gt;=18264,N(E243)&lt;=73050),AND(ISNUMBER(F243),N(F243)&gt;=18264,N(F243)&lt;=73050),N(F243)&gt;=N(E243)),F243-E243+1,"n/a"))</f>
        <v/>
      </c>
      <c r="L243" s="21" t="str">
        <f>IF($A243="","",IF(ISNUMBER(K243),K243*N(J243),"n/a"))</f>
        <v/>
      </c>
      <c r="M243" s="17" t="str">
        <f>IF($A243="","",IF(NOT(ISNUMBER(K243)),"Check dates",IF(J243=1,"Done",IF(NOT(AND(ISNUMBER(Dashboard!$B$3),N(Dashboard!$B$3)&gt;=18264,N(Dashboard!$B$3)&lt;=73050)),"Check data",IF(Dashboard!$B$3&gt;F243,"Late",IF(Dashboard!$B$3&gt;=E243,"In progress","Not started"))))))</f>
        <v/>
      </c>
      <c r="N243" s="17" t="str">
        <f>IF($A243="","",IF(G243="","",IF(SUMPRODUCT(--($A$2:$A$300=G243))&lt;&gt;1,"Check ID",IF(OR(NOT(ISNUMBER(K243)),NOT(ISNUMBER(INDEX($K$2:$K$300,SUMPRODUCT(--($A$2:$A$300=G243),ROW($A$2:$A$300))-1)))),"Check dates",IF(INDEX($F$2:$F$300,SUMPRODUCT(--($A$2:$A$300=G243),ROW($A$2:$A$300))-1)&gt;=E243,"Conflict","OK")))))</f>
        <v/>
      </c>
      <c r="O243" s="17" t="str">
        <f>IF(COUNTA($A243:$J243)=0,"",IF($A243="","Check ID",IF(SUMPRODUCT(--($A$2:$A$300=$A243))&gt;1,"Duplicate ID",IF(OR($B243="",SUMPRODUCT(--(Phases!$A$2:$A$50=$B243))=0),"Check phase",IF(OR(NOT(AND(ISNUMBER(H243),N(H243)&gt;=0,N(H243)&lt;=1000000000)),NOT(AND(ISNUMBER(I243),N(I243)&gt;=0,N(I243)&lt;=1000000000)),NOT(AND(ISNUMBER(J243),N(J243)&gt;=0,N(J243)&lt;=1))),"Check inputs","OK")))))</f>
        <v/>
      </c>
    </row>
    <row r="244" ht="28" customHeight="1" spans="1:15" x14ac:dyDescent="0.25">
      <c r="A244" s="12"/>
      <c r="B244" s="12"/>
      <c r="C244" s="13"/>
      <c r="D244" s="13"/>
      <c r="E244" s="18"/>
      <c r="F244" s="18"/>
      <c r="G244" s="12"/>
      <c r="H244" s="14"/>
      <c r="I244" s="14"/>
      <c r="J244" s="19"/>
      <c r="K244" s="20" t="str">
        <f>IF($A244="","",IF(AND(AND(ISNUMBER(E244),N(E244)&gt;=18264,N(E244)&lt;=73050),AND(ISNUMBER(F244),N(F244)&gt;=18264,N(F244)&lt;=73050),N(F244)&gt;=N(E244)),F244-E244+1,"n/a"))</f>
        <v/>
      </c>
      <c r="L244" s="21" t="str">
        <f>IF($A244="","",IF(ISNUMBER(K244),K244*N(J244),"n/a"))</f>
        <v/>
      </c>
      <c r="M244" s="17" t="str">
        <f>IF($A244="","",IF(NOT(ISNUMBER(K244)),"Check dates",IF(J244=1,"Done",IF(NOT(AND(ISNUMBER(Dashboard!$B$3),N(Dashboard!$B$3)&gt;=18264,N(Dashboard!$B$3)&lt;=73050)),"Check data",IF(Dashboard!$B$3&gt;F244,"Late",IF(Dashboard!$B$3&gt;=E244,"In progress","Not started"))))))</f>
        <v/>
      </c>
      <c r="N244" s="17" t="str">
        <f>IF($A244="","",IF(G244="","",IF(SUMPRODUCT(--($A$2:$A$300=G244))&lt;&gt;1,"Check ID",IF(OR(NOT(ISNUMBER(K244)),NOT(ISNUMBER(INDEX($K$2:$K$300,SUMPRODUCT(--($A$2:$A$300=G244),ROW($A$2:$A$300))-1)))),"Check dates",IF(INDEX($F$2:$F$300,SUMPRODUCT(--($A$2:$A$300=G244),ROW($A$2:$A$300))-1)&gt;=E244,"Conflict","OK")))))</f>
        <v/>
      </c>
      <c r="O244" s="17" t="str">
        <f>IF(COUNTA($A244:$J244)=0,"",IF($A244="","Check ID",IF(SUMPRODUCT(--($A$2:$A$300=$A244))&gt;1,"Duplicate ID",IF(OR($B244="",SUMPRODUCT(--(Phases!$A$2:$A$50=$B244))=0),"Check phase",IF(OR(NOT(AND(ISNUMBER(H244),N(H244)&gt;=0,N(H244)&lt;=1000000000)),NOT(AND(ISNUMBER(I244),N(I244)&gt;=0,N(I244)&lt;=1000000000)),NOT(AND(ISNUMBER(J244),N(J244)&gt;=0,N(J244)&lt;=1))),"Check inputs","OK")))))</f>
        <v/>
      </c>
    </row>
    <row r="245" ht="28" customHeight="1" spans="1:15" x14ac:dyDescent="0.25">
      <c r="A245" s="12"/>
      <c r="B245" s="12"/>
      <c r="C245" s="13"/>
      <c r="D245" s="13"/>
      <c r="E245" s="18"/>
      <c r="F245" s="18"/>
      <c r="G245" s="12"/>
      <c r="H245" s="14"/>
      <c r="I245" s="14"/>
      <c r="J245" s="19"/>
      <c r="K245" s="20" t="str">
        <f>IF($A245="","",IF(AND(AND(ISNUMBER(E245),N(E245)&gt;=18264,N(E245)&lt;=73050),AND(ISNUMBER(F245),N(F245)&gt;=18264,N(F245)&lt;=73050),N(F245)&gt;=N(E245)),F245-E245+1,"n/a"))</f>
        <v/>
      </c>
      <c r="L245" s="21" t="str">
        <f>IF($A245="","",IF(ISNUMBER(K245),K245*N(J245),"n/a"))</f>
        <v/>
      </c>
      <c r="M245" s="17" t="str">
        <f>IF($A245="","",IF(NOT(ISNUMBER(K245)),"Check dates",IF(J245=1,"Done",IF(NOT(AND(ISNUMBER(Dashboard!$B$3),N(Dashboard!$B$3)&gt;=18264,N(Dashboard!$B$3)&lt;=73050)),"Check data",IF(Dashboard!$B$3&gt;F245,"Late",IF(Dashboard!$B$3&gt;=E245,"In progress","Not started"))))))</f>
        <v/>
      </c>
      <c r="N245" s="17" t="str">
        <f>IF($A245="","",IF(G245="","",IF(SUMPRODUCT(--($A$2:$A$300=G245))&lt;&gt;1,"Check ID",IF(OR(NOT(ISNUMBER(K245)),NOT(ISNUMBER(INDEX($K$2:$K$300,SUMPRODUCT(--($A$2:$A$300=G245),ROW($A$2:$A$300))-1)))),"Check dates",IF(INDEX($F$2:$F$300,SUMPRODUCT(--($A$2:$A$300=G245),ROW($A$2:$A$300))-1)&gt;=E245,"Conflict","OK")))))</f>
        <v/>
      </c>
      <c r="O245" s="17" t="str">
        <f>IF(COUNTA($A245:$J245)=0,"",IF($A245="","Check ID",IF(SUMPRODUCT(--($A$2:$A$300=$A245))&gt;1,"Duplicate ID",IF(OR($B245="",SUMPRODUCT(--(Phases!$A$2:$A$50=$B245))=0),"Check phase",IF(OR(NOT(AND(ISNUMBER(H245),N(H245)&gt;=0,N(H245)&lt;=1000000000)),NOT(AND(ISNUMBER(I245),N(I245)&gt;=0,N(I245)&lt;=1000000000)),NOT(AND(ISNUMBER(J245),N(J245)&gt;=0,N(J245)&lt;=1))),"Check inputs","OK")))))</f>
        <v/>
      </c>
    </row>
    <row r="246" ht="28" customHeight="1" spans="1:15" x14ac:dyDescent="0.25">
      <c r="A246" s="12"/>
      <c r="B246" s="12"/>
      <c r="C246" s="13"/>
      <c r="D246" s="13"/>
      <c r="E246" s="18"/>
      <c r="F246" s="18"/>
      <c r="G246" s="12"/>
      <c r="H246" s="14"/>
      <c r="I246" s="14"/>
      <c r="J246" s="19"/>
      <c r="K246" s="20" t="str">
        <f>IF($A246="","",IF(AND(AND(ISNUMBER(E246),N(E246)&gt;=18264,N(E246)&lt;=73050),AND(ISNUMBER(F246),N(F246)&gt;=18264,N(F246)&lt;=73050),N(F246)&gt;=N(E246)),F246-E246+1,"n/a"))</f>
        <v/>
      </c>
      <c r="L246" s="21" t="str">
        <f>IF($A246="","",IF(ISNUMBER(K246),K246*N(J246),"n/a"))</f>
        <v/>
      </c>
      <c r="M246" s="17" t="str">
        <f>IF($A246="","",IF(NOT(ISNUMBER(K246)),"Check dates",IF(J246=1,"Done",IF(NOT(AND(ISNUMBER(Dashboard!$B$3),N(Dashboard!$B$3)&gt;=18264,N(Dashboard!$B$3)&lt;=73050)),"Check data",IF(Dashboard!$B$3&gt;F246,"Late",IF(Dashboard!$B$3&gt;=E246,"In progress","Not started"))))))</f>
        <v/>
      </c>
      <c r="N246" s="17" t="str">
        <f>IF($A246="","",IF(G246="","",IF(SUMPRODUCT(--($A$2:$A$300=G246))&lt;&gt;1,"Check ID",IF(OR(NOT(ISNUMBER(K246)),NOT(ISNUMBER(INDEX($K$2:$K$300,SUMPRODUCT(--($A$2:$A$300=G246),ROW($A$2:$A$300))-1)))),"Check dates",IF(INDEX($F$2:$F$300,SUMPRODUCT(--($A$2:$A$300=G246),ROW($A$2:$A$300))-1)&gt;=E246,"Conflict","OK")))))</f>
        <v/>
      </c>
      <c r="O246" s="17" t="str">
        <f>IF(COUNTA($A246:$J246)=0,"",IF($A246="","Check ID",IF(SUMPRODUCT(--($A$2:$A$300=$A246))&gt;1,"Duplicate ID",IF(OR($B246="",SUMPRODUCT(--(Phases!$A$2:$A$50=$B246))=0),"Check phase",IF(OR(NOT(AND(ISNUMBER(H246),N(H246)&gt;=0,N(H246)&lt;=1000000000)),NOT(AND(ISNUMBER(I246),N(I246)&gt;=0,N(I246)&lt;=1000000000)),NOT(AND(ISNUMBER(J246),N(J246)&gt;=0,N(J246)&lt;=1))),"Check inputs","OK")))))</f>
        <v/>
      </c>
    </row>
    <row r="247" ht="28" customHeight="1" spans="1:15" x14ac:dyDescent="0.25">
      <c r="A247" s="12"/>
      <c r="B247" s="12"/>
      <c r="C247" s="13"/>
      <c r="D247" s="13"/>
      <c r="E247" s="18"/>
      <c r="F247" s="18"/>
      <c r="G247" s="12"/>
      <c r="H247" s="14"/>
      <c r="I247" s="14"/>
      <c r="J247" s="19"/>
      <c r="K247" s="20" t="str">
        <f>IF($A247="","",IF(AND(AND(ISNUMBER(E247),N(E247)&gt;=18264,N(E247)&lt;=73050),AND(ISNUMBER(F247),N(F247)&gt;=18264,N(F247)&lt;=73050),N(F247)&gt;=N(E247)),F247-E247+1,"n/a"))</f>
        <v/>
      </c>
      <c r="L247" s="21" t="str">
        <f>IF($A247="","",IF(ISNUMBER(K247),K247*N(J247),"n/a"))</f>
        <v/>
      </c>
      <c r="M247" s="17" t="str">
        <f>IF($A247="","",IF(NOT(ISNUMBER(K247)),"Check dates",IF(J247=1,"Done",IF(NOT(AND(ISNUMBER(Dashboard!$B$3),N(Dashboard!$B$3)&gt;=18264,N(Dashboard!$B$3)&lt;=73050)),"Check data",IF(Dashboard!$B$3&gt;F247,"Late",IF(Dashboard!$B$3&gt;=E247,"In progress","Not started"))))))</f>
        <v/>
      </c>
      <c r="N247" s="17" t="str">
        <f>IF($A247="","",IF(G247="","",IF(SUMPRODUCT(--($A$2:$A$300=G247))&lt;&gt;1,"Check ID",IF(OR(NOT(ISNUMBER(K247)),NOT(ISNUMBER(INDEX($K$2:$K$300,SUMPRODUCT(--($A$2:$A$300=G247),ROW($A$2:$A$300))-1)))),"Check dates",IF(INDEX($F$2:$F$300,SUMPRODUCT(--($A$2:$A$300=G247),ROW($A$2:$A$300))-1)&gt;=E247,"Conflict","OK")))))</f>
        <v/>
      </c>
      <c r="O247" s="17" t="str">
        <f>IF(COUNTA($A247:$J247)=0,"",IF($A247="","Check ID",IF(SUMPRODUCT(--($A$2:$A$300=$A247))&gt;1,"Duplicate ID",IF(OR($B247="",SUMPRODUCT(--(Phases!$A$2:$A$50=$B247))=0),"Check phase",IF(OR(NOT(AND(ISNUMBER(H247),N(H247)&gt;=0,N(H247)&lt;=1000000000)),NOT(AND(ISNUMBER(I247),N(I247)&gt;=0,N(I247)&lt;=1000000000)),NOT(AND(ISNUMBER(J247),N(J247)&gt;=0,N(J247)&lt;=1))),"Check inputs","OK")))))</f>
        <v/>
      </c>
    </row>
    <row r="248" ht="28" customHeight="1" spans="1:15" x14ac:dyDescent="0.25">
      <c r="A248" s="12"/>
      <c r="B248" s="12"/>
      <c r="C248" s="13"/>
      <c r="D248" s="13"/>
      <c r="E248" s="18"/>
      <c r="F248" s="18"/>
      <c r="G248" s="12"/>
      <c r="H248" s="14"/>
      <c r="I248" s="14"/>
      <c r="J248" s="19"/>
      <c r="K248" s="20" t="str">
        <f>IF($A248="","",IF(AND(AND(ISNUMBER(E248),N(E248)&gt;=18264,N(E248)&lt;=73050),AND(ISNUMBER(F248),N(F248)&gt;=18264,N(F248)&lt;=73050),N(F248)&gt;=N(E248)),F248-E248+1,"n/a"))</f>
        <v/>
      </c>
      <c r="L248" s="21" t="str">
        <f>IF($A248="","",IF(ISNUMBER(K248),K248*N(J248),"n/a"))</f>
        <v/>
      </c>
      <c r="M248" s="17" t="str">
        <f>IF($A248="","",IF(NOT(ISNUMBER(K248)),"Check dates",IF(J248=1,"Done",IF(NOT(AND(ISNUMBER(Dashboard!$B$3),N(Dashboard!$B$3)&gt;=18264,N(Dashboard!$B$3)&lt;=73050)),"Check data",IF(Dashboard!$B$3&gt;F248,"Late",IF(Dashboard!$B$3&gt;=E248,"In progress","Not started"))))))</f>
        <v/>
      </c>
      <c r="N248" s="17" t="str">
        <f>IF($A248="","",IF(G248="","",IF(SUMPRODUCT(--($A$2:$A$300=G248))&lt;&gt;1,"Check ID",IF(OR(NOT(ISNUMBER(K248)),NOT(ISNUMBER(INDEX($K$2:$K$300,SUMPRODUCT(--($A$2:$A$300=G248),ROW($A$2:$A$300))-1)))),"Check dates",IF(INDEX($F$2:$F$300,SUMPRODUCT(--($A$2:$A$300=G248),ROW($A$2:$A$300))-1)&gt;=E248,"Conflict","OK")))))</f>
        <v/>
      </c>
      <c r="O248" s="17" t="str">
        <f>IF(COUNTA($A248:$J248)=0,"",IF($A248="","Check ID",IF(SUMPRODUCT(--($A$2:$A$300=$A248))&gt;1,"Duplicate ID",IF(OR($B248="",SUMPRODUCT(--(Phases!$A$2:$A$50=$B248))=0),"Check phase",IF(OR(NOT(AND(ISNUMBER(H248),N(H248)&gt;=0,N(H248)&lt;=1000000000)),NOT(AND(ISNUMBER(I248),N(I248)&gt;=0,N(I248)&lt;=1000000000)),NOT(AND(ISNUMBER(J248),N(J248)&gt;=0,N(J248)&lt;=1))),"Check inputs","OK")))))</f>
        <v/>
      </c>
    </row>
    <row r="249" ht="28" customHeight="1" spans="1:15" x14ac:dyDescent="0.25">
      <c r="A249" s="12"/>
      <c r="B249" s="12"/>
      <c r="C249" s="13"/>
      <c r="D249" s="13"/>
      <c r="E249" s="18"/>
      <c r="F249" s="18"/>
      <c r="G249" s="12"/>
      <c r="H249" s="14"/>
      <c r="I249" s="14"/>
      <c r="J249" s="19"/>
      <c r="K249" s="20" t="str">
        <f>IF($A249="","",IF(AND(AND(ISNUMBER(E249),N(E249)&gt;=18264,N(E249)&lt;=73050),AND(ISNUMBER(F249),N(F249)&gt;=18264,N(F249)&lt;=73050),N(F249)&gt;=N(E249)),F249-E249+1,"n/a"))</f>
        <v/>
      </c>
      <c r="L249" s="21" t="str">
        <f>IF($A249="","",IF(ISNUMBER(K249),K249*N(J249),"n/a"))</f>
        <v/>
      </c>
      <c r="M249" s="17" t="str">
        <f>IF($A249="","",IF(NOT(ISNUMBER(K249)),"Check dates",IF(J249=1,"Done",IF(NOT(AND(ISNUMBER(Dashboard!$B$3),N(Dashboard!$B$3)&gt;=18264,N(Dashboard!$B$3)&lt;=73050)),"Check data",IF(Dashboard!$B$3&gt;F249,"Late",IF(Dashboard!$B$3&gt;=E249,"In progress","Not started"))))))</f>
        <v/>
      </c>
      <c r="N249" s="17" t="str">
        <f>IF($A249="","",IF(G249="","",IF(SUMPRODUCT(--($A$2:$A$300=G249))&lt;&gt;1,"Check ID",IF(OR(NOT(ISNUMBER(K249)),NOT(ISNUMBER(INDEX($K$2:$K$300,SUMPRODUCT(--($A$2:$A$300=G249),ROW($A$2:$A$300))-1)))),"Check dates",IF(INDEX($F$2:$F$300,SUMPRODUCT(--($A$2:$A$300=G249),ROW($A$2:$A$300))-1)&gt;=E249,"Conflict","OK")))))</f>
        <v/>
      </c>
      <c r="O249" s="17" t="str">
        <f>IF(COUNTA($A249:$J249)=0,"",IF($A249="","Check ID",IF(SUMPRODUCT(--($A$2:$A$300=$A249))&gt;1,"Duplicate ID",IF(OR($B249="",SUMPRODUCT(--(Phases!$A$2:$A$50=$B249))=0),"Check phase",IF(OR(NOT(AND(ISNUMBER(H249),N(H249)&gt;=0,N(H249)&lt;=1000000000)),NOT(AND(ISNUMBER(I249),N(I249)&gt;=0,N(I249)&lt;=1000000000)),NOT(AND(ISNUMBER(J249),N(J249)&gt;=0,N(J249)&lt;=1))),"Check inputs","OK")))))</f>
        <v/>
      </c>
    </row>
    <row r="250" ht="28" customHeight="1" spans="1:15" x14ac:dyDescent="0.25">
      <c r="A250" s="12"/>
      <c r="B250" s="12"/>
      <c r="C250" s="13"/>
      <c r="D250" s="13"/>
      <c r="E250" s="18"/>
      <c r="F250" s="18"/>
      <c r="G250" s="12"/>
      <c r="H250" s="14"/>
      <c r="I250" s="14"/>
      <c r="J250" s="19"/>
      <c r="K250" s="20" t="str">
        <f>IF($A250="","",IF(AND(AND(ISNUMBER(E250),N(E250)&gt;=18264,N(E250)&lt;=73050),AND(ISNUMBER(F250),N(F250)&gt;=18264,N(F250)&lt;=73050),N(F250)&gt;=N(E250)),F250-E250+1,"n/a"))</f>
        <v/>
      </c>
      <c r="L250" s="21" t="str">
        <f>IF($A250="","",IF(ISNUMBER(K250),K250*N(J250),"n/a"))</f>
        <v/>
      </c>
      <c r="M250" s="17" t="str">
        <f>IF($A250="","",IF(NOT(ISNUMBER(K250)),"Check dates",IF(J250=1,"Done",IF(NOT(AND(ISNUMBER(Dashboard!$B$3),N(Dashboard!$B$3)&gt;=18264,N(Dashboard!$B$3)&lt;=73050)),"Check data",IF(Dashboard!$B$3&gt;F250,"Late",IF(Dashboard!$B$3&gt;=E250,"In progress","Not started"))))))</f>
        <v/>
      </c>
      <c r="N250" s="17" t="str">
        <f>IF($A250="","",IF(G250="","",IF(SUMPRODUCT(--($A$2:$A$300=G250))&lt;&gt;1,"Check ID",IF(OR(NOT(ISNUMBER(K250)),NOT(ISNUMBER(INDEX($K$2:$K$300,SUMPRODUCT(--($A$2:$A$300=G250),ROW($A$2:$A$300))-1)))),"Check dates",IF(INDEX($F$2:$F$300,SUMPRODUCT(--($A$2:$A$300=G250),ROW($A$2:$A$300))-1)&gt;=E250,"Conflict","OK")))))</f>
        <v/>
      </c>
      <c r="O250" s="17" t="str">
        <f>IF(COUNTA($A250:$J250)=0,"",IF($A250="","Check ID",IF(SUMPRODUCT(--($A$2:$A$300=$A250))&gt;1,"Duplicate ID",IF(OR($B250="",SUMPRODUCT(--(Phases!$A$2:$A$50=$B250))=0),"Check phase",IF(OR(NOT(AND(ISNUMBER(H250),N(H250)&gt;=0,N(H250)&lt;=1000000000)),NOT(AND(ISNUMBER(I250),N(I250)&gt;=0,N(I250)&lt;=1000000000)),NOT(AND(ISNUMBER(J250),N(J250)&gt;=0,N(J250)&lt;=1))),"Check inputs","OK")))))</f>
        <v/>
      </c>
    </row>
    <row r="251" ht="28" customHeight="1" spans="1:15" x14ac:dyDescent="0.25">
      <c r="A251" s="12"/>
      <c r="B251" s="12"/>
      <c r="C251" s="13"/>
      <c r="D251" s="13"/>
      <c r="E251" s="18"/>
      <c r="F251" s="18"/>
      <c r="G251" s="12"/>
      <c r="H251" s="14"/>
      <c r="I251" s="14"/>
      <c r="J251" s="19"/>
      <c r="K251" s="20" t="str">
        <f>IF($A251="","",IF(AND(AND(ISNUMBER(E251),N(E251)&gt;=18264,N(E251)&lt;=73050),AND(ISNUMBER(F251),N(F251)&gt;=18264,N(F251)&lt;=73050),N(F251)&gt;=N(E251)),F251-E251+1,"n/a"))</f>
        <v/>
      </c>
      <c r="L251" s="21" t="str">
        <f>IF($A251="","",IF(ISNUMBER(K251),K251*N(J251),"n/a"))</f>
        <v/>
      </c>
      <c r="M251" s="17" t="str">
        <f>IF($A251="","",IF(NOT(ISNUMBER(K251)),"Check dates",IF(J251=1,"Done",IF(NOT(AND(ISNUMBER(Dashboard!$B$3),N(Dashboard!$B$3)&gt;=18264,N(Dashboard!$B$3)&lt;=73050)),"Check data",IF(Dashboard!$B$3&gt;F251,"Late",IF(Dashboard!$B$3&gt;=E251,"In progress","Not started"))))))</f>
        <v/>
      </c>
      <c r="N251" s="17" t="str">
        <f>IF($A251="","",IF(G251="","",IF(SUMPRODUCT(--($A$2:$A$300=G251))&lt;&gt;1,"Check ID",IF(OR(NOT(ISNUMBER(K251)),NOT(ISNUMBER(INDEX($K$2:$K$300,SUMPRODUCT(--($A$2:$A$300=G251),ROW($A$2:$A$300))-1)))),"Check dates",IF(INDEX($F$2:$F$300,SUMPRODUCT(--($A$2:$A$300=G251),ROW($A$2:$A$300))-1)&gt;=E251,"Conflict","OK")))))</f>
        <v/>
      </c>
      <c r="O251" s="17" t="str">
        <f>IF(COUNTA($A251:$J251)=0,"",IF($A251="","Check ID",IF(SUMPRODUCT(--($A$2:$A$300=$A251))&gt;1,"Duplicate ID",IF(OR($B251="",SUMPRODUCT(--(Phases!$A$2:$A$50=$B251))=0),"Check phase",IF(OR(NOT(AND(ISNUMBER(H251),N(H251)&gt;=0,N(H251)&lt;=1000000000)),NOT(AND(ISNUMBER(I251),N(I251)&gt;=0,N(I251)&lt;=1000000000)),NOT(AND(ISNUMBER(J251),N(J251)&gt;=0,N(J251)&lt;=1))),"Check inputs","OK")))))</f>
        <v/>
      </c>
    </row>
    <row r="252" ht="28" customHeight="1" spans="1:15" x14ac:dyDescent="0.25">
      <c r="A252" s="12"/>
      <c r="B252" s="12"/>
      <c r="C252" s="13"/>
      <c r="D252" s="13"/>
      <c r="E252" s="18"/>
      <c r="F252" s="18"/>
      <c r="G252" s="12"/>
      <c r="H252" s="14"/>
      <c r="I252" s="14"/>
      <c r="J252" s="19"/>
      <c r="K252" s="20" t="str">
        <f>IF($A252="","",IF(AND(AND(ISNUMBER(E252),N(E252)&gt;=18264,N(E252)&lt;=73050),AND(ISNUMBER(F252),N(F252)&gt;=18264,N(F252)&lt;=73050),N(F252)&gt;=N(E252)),F252-E252+1,"n/a"))</f>
        <v/>
      </c>
      <c r="L252" s="21" t="str">
        <f>IF($A252="","",IF(ISNUMBER(K252),K252*N(J252),"n/a"))</f>
        <v/>
      </c>
      <c r="M252" s="17" t="str">
        <f>IF($A252="","",IF(NOT(ISNUMBER(K252)),"Check dates",IF(J252=1,"Done",IF(NOT(AND(ISNUMBER(Dashboard!$B$3),N(Dashboard!$B$3)&gt;=18264,N(Dashboard!$B$3)&lt;=73050)),"Check data",IF(Dashboard!$B$3&gt;F252,"Late",IF(Dashboard!$B$3&gt;=E252,"In progress","Not started"))))))</f>
        <v/>
      </c>
      <c r="N252" s="17" t="str">
        <f>IF($A252="","",IF(G252="","",IF(SUMPRODUCT(--($A$2:$A$300=G252))&lt;&gt;1,"Check ID",IF(OR(NOT(ISNUMBER(K252)),NOT(ISNUMBER(INDEX($K$2:$K$300,SUMPRODUCT(--($A$2:$A$300=G252),ROW($A$2:$A$300))-1)))),"Check dates",IF(INDEX($F$2:$F$300,SUMPRODUCT(--($A$2:$A$300=G252),ROW($A$2:$A$300))-1)&gt;=E252,"Conflict","OK")))))</f>
        <v/>
      </c>
      <c r="O252" s="17" t="str">
        <f>IF(COUNTA($A252:$J252)=0,"",IF($A252="","Check ID",IF(SUMPRODUCT(--($A$2:$A$300=$A252))&gt;1,"Duplicate ID",IF(OR($B252="",SUMPRODUCT(--(Phases!$A$2:$A$50=$B252))=0),"Check phase",IF(OR(NOT(AND(ISNUMBER(H252),N(H252)&gt;=0,N(H252)&lt;=1000000000)),NOT(AND(ISNUMBER(I252),N(I252)&gt;=0,N(I252)&lt;=1000000000)),NOT(AND(ISNUMBER(J252),N(J252)&gt;=0,N(J252)&lt;=1))),"Check inputs","OK")))))</f>
        <v/>
      </c>
    </row>
    <row r="253" ht="28" customHeight="1" spans="1:15" x14ac:dyDescent="0.25">
      <c r="A253" s="12"/>
      <c r="B253" s="12"/>
      <c r="C253" s="13"/>
      <c r="D253" s="13"/>
      <c r="E253" s="18"/>
      <c r="F253" s="18"/>
      <c r="G253" s="12"/>
      <c r="H253" s="14"/>
      <c r="I253" s="14"/>
      <c r="J253" s="19"/>
      <c r="K253" s="20" t="str">
        <f>IF($A253="","",IF(AND(AND(ISNUMBER(E253),N(E253)&gt;=18264,N(E253)&lt;=73050),AND(ISNUMBER(F253),N(F253)&gt;=18264,N(F253)&lt;=73050),N(F253)&gt;=N(E253)),F253-E253+1,"n/a"))</f>
        <v/>
      </c>
      <c r="L253" s="21" t="str">
        <f>IF($A253="","",IF(ISNUMBER(K253),K253*N(J253),"n/a"))</f>
        <v/>
      </c>
      <c r="M253" s="17" t="str">
        <f>IF($A253="","",IF(NOT(ISNUMBER(K253)),"Check dates",IF(J253=1,"Done",IF(NOT(AND(ISNUMBER(Dashboard!$B$3),N(Dashboard!$B$3)&gt;=18264,N(Dashboard!$B$3)&lt;=73050)),"Check data",IF(Dashboard!$B$3&gt;F253,"Late",IF(Dashboard!$B$3&gt;=E253,"In progress","Not started"))))))</f>
        <v/>
      </c>
      <c r="N253" s="17" t="str">
        <f>IF($A253="","",IF(G253="","",IF(SUMPRODUCT(--($A$2:$A$300=G253))&lt;&gt;1,"Check ID",IF(OR(NOT(ISNUMBER(K253)),NOT(ISNUMBER(INDEX($K$2:$K$300,SUMPRODUCT(--($A$2:$A$300=G253),ROW($A$2:$A$300))-1)))),"Check dates",IF(INDEX($F$2:$F$300,SUMPRODUCT(--($A$2:$A$300=G253),ROW($A$2:$A$300))-1)&gt;=E253,"Conflict","OK")))))</f>
        <v/>
      </c>
      <c r="O253" s="17" t="str">
        <f>IF(COUNTA($A253:$J253)=0,"",IF($A253="","Check ID",IF(SUMPRODUCT(--($A$2:$A$300=$A253))&gt;1,"Duplicate ID",IF(OR($B253="",SUMPRODUCT(--(Phases!$A$2:$A$50=$B253))=0),"Check phase",IF(OR(NOT(AND(ISNUMBER(H253),N(H253)&gt;=0,N(H253)&lt;=1000000000)),NOT(AND(ISNUMBER(I253),N(I253)&gt;=0,N(I253)&lt;=1000000000)),NOT(AND(ISNUMBER(J253),N(J253)&gt;=0,N(J253)&lt;=1))),"Check inputs","OK")))))</f>
        <v/>
      </c>
    </row>
    <row r="254" ht="28" customHeight="1" spans="1:15" x14ac:dyDescent="0.25">
      <c r="A254" s="12"/>
      <c r="B254" s="12"/>
      <c r="C254" s="13"/>
      <c r="D254" s="13"/>
      <c r="E254" s="18"/>
      <c r="F254" s="18"/>
      <c r="G254" s="12"/>
      <c r="H254" s="14"/>
      <c r="I254" s="14"/>
      <c r="J254" s="19"/>
      <c r="K254" s="20" t="str">
        <f>IF($A254="","",IF(AND(AND(ISNUMBER(E254),N(E254)&gt;=18264,N(E254)&lt;=73050),AND(ISNUMBER(F254),N(F254)&gt;=18264,N(F254)&lt;=73050),N(F254)&gt;=N(E254)),F254-E254+1,"n/a"))</f>
        <v/>
      </c>
      <c r="L254" s="21" t="str">
        <f>IF($A254="","",IF(ISNUMBER(K254),K254*N(J254),"n/a"))</f>
        <v/>
      </c>
      <c r="M254" s="17" t="str">
        <f>IF($A254="","",IF(NOT(ISNUMBER(K254)),"Check dates",IF(J254=1,"Done",IF(NOT(AND(ISNUMBER(Dashboard!$B$3),N(Dashboard!$B$3)&gt;=18264,N(Dashboard!$B$3)&lt;=73050)),"Check data",IF(Dashboard!$B$3&gt;F254,"Late",IF(Dashboard!$B$3&gt;=E254,"In progress","Not started"))))))</f>
        <v/>
      </c>
      <c r="N254" s="17" t="str">
        <f>IF($A254="","",IF(G254="","",IF(SUMPRODUCT(--($A$2:$A$300=G254))&lt;&gt;1,"Check ID",IF(OR(NOT(ISNUMBER(K254)),NOT(ISNUMBER(INDEX($K$2:$K$300,SUMPRODUCT(--($A$2:$A$300=G254),ROW($A$2:$A$300))-1)))),"Check dates",IF(INDEX($F$2:$F$300,SUMPRODUCT(--($A$2:$A$300=G254),ROW($A$2:$A$300))-1)&gt;=E254,"Conflict","OK")))))</f>
        <v/>
      </c>
      <c r="O254" s="17" t="str">
        <f>IF(COUNTA($A254:$J254)=0,"",IF($A254="","Check ID",IF(SUMPRODUCT(--($A$2:$A$300=$A254))&gt;1,"Duplicate ID",IF(OR($B254="",SUMPRODUCT(--(Phases!$A$2:$A$50=$B254))=0),"Check phase",IF(OR(NOT(AND(ISNUMBER(H254),N(H254)&gt;=0,N(H254)&lt;=1000000000)),NOT(AND(ISNUMBER(I254),N(I254)&gt;=0,N(I254)&lt;=1000000000)),NOT(AND(ISNUMBER(J254),N(J254)&gt;=0,N(J254)&lt;=1))),"Check inputs","OK")))))</f>
        <v/>
      </c>
    </row>
    <row r="255" ht="28" customHeight="1" spans="1:15" x14ac:dyDescent="0.25">
      <c r="A255" s="12"/>
      <c r="B255" s="12"/>
      <c r="C255" s="13"/>
      <c r="D255" s="13"/>
      <c r="E255" s="18"/>
      <c r="F255" s="18"/>
      <c r="G255" s="12"/>
      <c r="H255" s="14"/>
      <c r="I255" s="14"/>
      <c r="J255" s="19"/>
      <c r="K255" s="20" t="str">
        <f>IF($A255="","",IF(AND(AND(ISNUMBER(E255),N(E255)&gt;=18264,N(E255)&lt;=73050),AND(ISNUMBER(F255),N(F255)&gt;=18264,N(F255)&lt;=73050),N(F255)&gt;=N(E255)),F255-E255+1,"n/a"))</f>
        <v/>
      </c>
      <c r="L255" s="21" t="str">
        <f>IF($A255="","",IF(ISNUMBER(K255),K255*N(J255),"n/a"))</f>
        <v/>
      </c>
      <c r="M255" s="17" t="str">
        <f>IF($A255="","",IF(NOT(ISNUMBER(K255)),"Check dates",IF(J255=1,"Done",IF(NOT(AND(ISNUMBER(Dashboard!$B$3),N(Dashboard!$B$3)&gt;=18264,N(Dashboard!$B$3)&lt;=73050)),"Check data",IF(Dashboard!$B$3&gt;F255,"Late",IF(Dashboard!$B$3&gt;=E255,"In progress","Not started"))))))</f>
        <v/>
      </c>
      <c r="N255" s="17" t="str">
        <f>IF($A255="","",IF(G255="","",IF(SUMPRODUCT(--($A$2:$A$300=G255))&lt;&gt;1,"Check ID",IF(OR(NOT(ISNUMBER(K255)),NOT(ISNUMBER(INDEX($K$2:$K$300,SUMPRODUCT(--($A$2:$A$300=G255),ROW($A$2:$A$300))-1)))),"Check dates",IF(INDEX($F$2:$F$300,SUMPRODUCT(--($A$2:$A$300=G255),ROW($A$2:$A$300))-1)&gt;=E255,"Conflict","OK")))))</f>
        <v/>
      </c>
      <c r="O255" s="17" t="str">
        <f>IF(COUNTA($A255:$J255)=0,"",IF($A255="","Check ID",IF(SUMPRODUCT(--($A$2:$A$300=$A255))&gt;1,"Duplicate ID",IF(OR($B255="",SUMPRODUCT(--(Phases!$A$2:$A$50=$B255))=0),"Check phase",IF(OR(NOT(AND(ISNUMBER(H255),N(H255)&gt;=0,N(H255)&lt;=1000000000)),NOT(AND(ISNUMBER(I255),N(I255)&gt;=0,N(I255)&lt;=1000000000)),NOT(AND(ISNUMBER(J255),N(J255)&gt;=0,N(J255)&lt;=1))),"Check inputs","OK")))))</f>
        <v/>
      </c>
    </row>
    <row r="256" ht="28" customHeight="1" spans="1:15" x14ac:dyDescent="0.25">
      <c r="A256" s="12"/>
      <c r="B256" s="12"/>
      <c r="C256" s="13"/>
      <c r="D256" s="13"/>
      <c r="E256" s="18"/>
      <c r="F256" s="18"/>
      <c r="G256" s="12"/>
      <c r="H256" s="14"/>
      <c r="I256" s="14"/>
      <c r="J256" s="19"/>
      <c r="K256" s="20" t="str">
        <f>IF($A256="","",IF(AND(AND(ISNUMBER(E256),N(E256)&gt;=18264,N(E256)&lt;=73050),AND(ISNUMBER(F256),N(F256)&gt;=18264,N(F256)&lt;=73050),N(F256)&gt;=N(E256)),F256-E256+1,"n/a"))</f>
        <v/>
      </c>
      <c r="L256" s="21" t="str">
        <f>IF($A256="","",IF(ISNUMBER(K256),K256*N(J256),"n/a"))</f>
        <v/>
      </c>
      <c r="M256" s="17" t="str">
        <f>IF($A256="","",IF(NOT(ISNUMBER(K256)),"Check dates",IF(J256=1,"Done",IF(NOT(AND(ISNUMBER(Dashboard!$B$3),N(Dashboard!$B$3)&gt;=18264,N(Dashboard!$B$3)&lt;=73050)),"Check data",IF(Dashboard!$B$3&gt;F256,"Late",IF(Dashboard!$B$3&gt;=E256,"In progress","Not started"))))))</f>
        <v/>
      </c>
      <c r="N256" s="17" t="str">
        <f>IF($A256="","",IF(G256="","",IF(SUMPRODUCT(--($A$2:$A$300=G256))&lt;&gt;1,"Check ID",IF(OR(NOT(ISNUMBER(K256)),NOT(ISNUMBER(INDEX($K$2:$K$300,SUMPRODUCT(--($A$2:$A$300=G256),ROW($A$2:$A$300))-1)))),"Check dates",IF(INDEX($F$2:$F$300,SUMPRODUCT(--($A$2:$A$300=G256),ROW($A$2:$A$300))-1)&gt;=E256,"Conflict","OK")))))</f>
        <v/>
      </c>
      <c r="O256" s="17" t="str">
        <f>IF(COUNTA($A256:$J256)=0,"",IF($A256="","Check ID",IF(SUMPRODUCT(--($A$2:$A$300=$A256))&gt;1,"Duplicate ID",IF(OR($B256="",SUMPRODUCT(--(Phases!$A$2:$A$50=$B256))=0),"Check phase",IF(OR(NOT(AND(ISNUMBER(H256),N(H256)&gt;=0,N(H256)&lt;=1000000000)),NOT(AND(ISNUMBER(I256),N(I256)&gt;=0,N(I256)&lt;=1000000000)),NOT(AND(ISNUMBER(J256),N(J256)&gt;=0,N(J256)&lt;=1))),"Check inputs","OK")))))</f>
        <v/>
      </c>
    </row>
    <row r="257" ht="28" customHeight="1" spans="1:15" x14ac:dyDescent="0.25">
      <c r="A257" s="12"/>
      <c r="B257" s="12"/>
      <c r="C257" s="13"/>
      <c r="D257" s="13"/>
      <c r="E257" s="18"/>
      <c r="F257" s="18"/>
      <c r="G257" s="12"/>
      <c r="H257" s="14"/>
      <c r="I257" s="14"/>
      <c r="J257" s="19"/>
      <c r="K257" s="20" t="str">
        <f>IF($A257="","",IF(AND(AND(ISNUMBER(E257),N(E257)&gt;=18264,N(E257)&lt;=73050),AND(ISNUMBER(F257),N(F257)&gt;=18264,N(F257)&lt;=73050),N(F257)&gt;=N(E257)),F257-E257+1,"n/a"))</f>
        <v/>
      </c>
      <c r="L257" s="21" t="str">
        <f>IF($A257="","",IF(ISNUMBER(K257),K257*N(J257),"n/a"))</f>
        <v/>
      </c>
      <c r="M257" s="17" t="str">
        <f>IF($A257="","",IF(NOT(ISNUMBER(K257)),"Check dates",IF(J257=1,"Done",IF(NOT(AND(ISNUMBER(Dashboard!$B$3),N(Dashboard!$B$3)&gt;=18264,N(Dashboard!$B$3)&lt;=73050)),"Check data",IF(Dashboard!$B$3&gt;F257,"Late",IF(Dashboard!$B$3&gt;=E257,"In progress","Not started"))))))</f>
        <v/>
      </c>
      <c r="N257" s="17" t="str">
        <f>IF($A257="","",IF(G257="","",IF(SUMPRODUCT(--($A$2:$A$300=G257))&lt;&gt;1,"Check ID",IF(OR(NOT(ISNUMBER(K257)),NOT(ISNUMBER(INDEX($K$2:$K$300,SUMPRODUCT(--($A$2:$A$300=G257),ROW($A$2:$A$300))-1)))),"Check dates",IF(INDEX($F$2:$F$300,SUMPRODUCT(--($A$2:$A$300=G257),ROW($A$2:$A$300))-1)&gt;=E257,"Conflict","OK")))))</f>
        <v/>
      </c>
      <c r="O257" s="17" t="str">
        <f>IF(COUNTA($A257:$J257)=0,"",IF($A257="","Check ID",IF(SUMPRODUCT(--($A$2:$A$300=$A257))&gt;1,"Duplicate ID",IF(OR($B257="",SUMPRODUCT(--(Phases!$A$2:$A$50=$B257))=0),"Check phase",IF(OR(NOT(AND(ISNUMBER(H257),N(H257)&gt;=0,N(H257)&lt;=1000000000)),NOT(AND(ISNUMBER(I257),N(I257)&gt;=0,N(I257)&lt;=1000000000)),NOT(AND(ISNUMBER(J257),N(J257)&gt;=0,N(J257)&lt;=1))),"Check inputs","OK")))))</f>
        <v/>
      </c>
    </row>
    <row r="258" ht="28" customHeight="1" spans="1:15" x14ac:dyDescent="0.25">
      <c r="A258" s="12"/>
      <c r="B258" s="12"/>
      <c r="C258" s="13"/>
      <c r="D258" s="13"/>
      <c r="E258" s="18"/>
      <c r="F258" s="18"/>
      <c r="G258" s="12"/>
      <c r="H258" s="14"/>
      <c r="I258" s="14"/>
      <c r="J258" s="19"/>
      <c r="K258" s="20" t="str">
        <f>IF($A258="","",IF(AND(AND(ISNUMBER(E258),N(E258)&gt;=18264,N(E258)&lt;=73050),AND(ISNUMBER(F258),N(F258)&gt;=18264,N(F258)&lt;=73050),N(F258)&gt;=N(E258)),F258-E258+1,"n/a"))</f>
        <v/>
      </c>
      <c r="L258" s="21" t="str">
        <f>IF($A258="","",IF(ISNUMBER(K258),K258*N(J258),"n/a"))</f>
        <v/>
      </c>
      <c r="M258" s="17" t="str">
        <f>IF($A258="","",IF(NOT(ISNUMBER(K258)),"Check dates",IF(J258=1,"Done",IF(NOT(AND(ISNUMBER(Dashboard!$B$3),N(Dashboard!$B$3)&gt;=18264,N(Dashboard!$B$3)&lt;=73050)),"Check data",IF(Dashboard!$B$3&gt;F258,"Late",IF(Dashboard!$B$3&gt;=E258,"In progress","Not started"))))))</f>
        <v/>
      </c>
      <c r="N258" s="17" t="str">
        <f>IF($A258="","",IF(G258="","",IF(SUMPRODUCT(--($A$2:$A$300=G258))&lt;&gt;1,"Check ID",IF(OR(NOT(ISNUMBER(K258)),NOT(ISNUMBER(INDEX($K$2:$K$300,SUMPRODUCT(--($A$2:$A$300=G258),ROW($A$2:$A$300))-1)))),"Check dates",IF(INDEX($F$2:$F$300,SUMPRODUCT(--($A$2:$A$300=G258),ROW($A$2:$A$300))-1)&gt;=E258,"Conflict","OK")))))</f>
        <v/>
      </c>
      <c r="O258" s="17" t="str">
        <f>IF(COUNTA($A258:$J258)=0,"",IF($A258="","Check ID",IF(SUMPRODUCT(--($A$2:$A$300=$A258))&gt;1,"Duplicate ID",IF(OR($B258="",SUMPRODUCT(--(Phases!$A$2:$A$50=$B258))=0),"Check phase",IF(OR(NOT(AND(ISNUMBER(H258),N(H258)&gt;=0,N(H258)&lt;=1000000000)),NOT(AND(ISNUMBER(I258),N(I258)&gt;=0,N(I258)&lt;=1000000000)),NOT(AND(ISNUMBER(J258),N(J258)&gt;=0,N(J258)&lt;=1))),"Check inputs","OK")))))</f>
        <v/>
      </c>
    </row>
    <row r="259" ht="28" customHeight="1" spans="1:15" x14ac:dyDescent="0.25">
      <c r="A259" s="12"/>
      <c r="B259" s="12"/>
      <c r="C259" s="13"/>
      <c r="D259" s="13"/>
      <c r="E259" s="18"/>
      <c r="F259" s="18"/>
      <c r="G259" s="12"/>
      <c r="H259" s="14"/>
      <c r="I259" s="14"/>
      <c r="J259" s="19"/>
      <c r="K259" s="20" t="str">
        <f>IF($A259="","",IF(AND(AND(ISNUMBER(E259),N(E259)&gt;=18264,N(E259)&lt;=73050),AND(ISNUMBER(F259),N(F259)&gt;=18264,N(F259)&lt;=73050),N(F259)&gt;=N(E259)),F259-E259+1,"n/a"))</f>
        <v/>
      </c>
      <c r="L259" s="21" t="str">
        <f>IF($A259="","",IF(ISNUMBER(K259),K259*N(J259),"n/a"))</f>
        <v/>
      </c>
      <c r="M259" s="17" t="str">
        <f>IF($A259="","",IF(NOT(ISNUMBER(K259)),"Check dates",IF(J259=1,"Done",IF(NOT(AND(ISNUMBER(Dashboard!$B$3),N(Dashboard!$B$3)&gt;=18264,N(Dashboard!$B$3)&lt;=73050)),"Check data",IF(Dashboard!$B$3&gt;F259,"Late",IF(Dashboard!$B$3&gt;=E259,"In progress","Not started"))))))</f>
        <v/>
      </c>
      <c r="N259" s="17" t="str">
        <f>IF($A259="","",IF(G259="","",IF(SUMPRODUCT(--($A$2:$A$300=G259))&lt;&gt;1,"Check ID",IF(OR(NOT(ISNUMBER(K259)),NOT(ISNUMBER(INDEX($K$2:$K$300,SUMPRODUCT(--($A$2:$A$300=G259),ROW($A$2:$A$300))-1)))),"Check dates",IF(INDEX($F$2:$F$300,SUMPRODUCT(--($A$2:$A$300=G259),ROW($A$2:$A$300))-1)&gt;=E259,"Conflict","OK")))))</f>
        <v/>
      </c>
      <c r="O259" s="17" t="str">
        <f>IF(COUNTA($A259:$J259)=0,"",IF($A259="","Check ID",IF(SUMPRODUCT(--($A$2:$A$300=$A259))&gt;1,"Duplicate ID",IF(OR($B259="",SUMPRODUCT(--(Phases!$A$2:$A$50=$B259))=0),"Check phase",IF(OR(NOT(AND(ISNUMBER(H259),N(H259)&gt;=0,N(H259)&lt;=1000000000)),NOT(AND(ISNUMBER(I259),N(I259)&gt;=0,N(I259)&lt;=1000000000)),NOT(AND(ISNUMBER(J259),N(J259)&gt;=0,N(J259)&lt;=1))),"Check inputs","OK")))))</f>
        <v/>
      </c>
    </row>
    <row r="260" ht="28" customHeight="1" spans="1:15" x14ac:dyDescent="0.25">
      <c r="A260" s="12"/>
      <c r="B260" s="12"/>
      <c r="C260" s="13"/>
      <c r="D260" s="13"/>
      <c r="E260" s="18"/>
      <c r="F260" s="18"/>
      <c r="G260" s="12"/>
      <c r="H260" s="14"/>
      <c r="I260" s="14"/>
      <c r="J260" s="19"/>
      <c r="K260" s="20" t="str">
        <f>IF($A260="","",IF(AND(AND(ISNUMBER(E260),N(E260)&gt;=18264,N(E260)&lt;=73050),AND(ISNUMBER(F260),N(F260)&gt;=18264,N(F260)&lt;=73050),N(F260)&gt;=N(E260)),F260-E260+1,"n/a"))</f>
        <v/>
      </c>
      <c r="L260" s="21" t="str">
        <f>IF($A260="","",IF(ISNUMBER(K260),K260*N(J260),"n/a"))</f>
        <v/>
      </c>
      <c r="M260" s="17" t="str">
        <f>IF($A260="","",IF(NOT(ISNUMBER(K260)),"Check dates",IF(J260=1,"Done",IF(NOT(AND(ISNUMBER(Dashboard!$B$3),N(Dashboard!$B$3)&gt;=18264,N(Dashboard!$B$3)&lt;=73050)),"Check data",IF(Dashboard!$B$3&gt;F260,"Late",IF(Dashboard!$B$3&gt;=E260,"In progress","Not started"))))))</f>
        <v/>
      </c>
      <c r="N260" s="17" t="str">
        <f>IF($A260="","",IF(G260="","",IF(SUMPRODUCT(--($A$2:$A$300=G260))&lt;&gt;1,"Check ID",IF(OR(NOT(ISNUMBER(K260)),NOT(ISNUMBER(INDEX($K$2:$K$300,SUMPRODUCT(--($A$2:$A$300=G260),ROW($A$2:$A$300))-1)))),"Check dates",IF(INDEX($F$2:$F$300,SUMPRODUCT(--($A$2:$A$300=G260),ROW($A$2:$A$300))-1)&gt;=E260,"Conflict","OK")))))</f>
        <v/>
      </c>
      <c r="O260" s="17" t="str">
        <f>IF(COUNTA($A260:$J260)=0,"",IF($A260="","Check ID",IF(SUMPRODUCT(--($A$2:$A$300=$A260))&gt;1,"Duplicate ID",IF(OR($B260="",SUMPRODUCT(--(Phases!$A$2:$A$50=$B260))=0),"Check phase",IF(OR(NOT(AND(ISNUMBER(H260),N(H260)&gt;=0,N(H260)&lt;=1000000000)),NOT(AND(ISNUMBER(I260),N(I260)&gt;=0,N(I260)&lt;=1000000000)),NOT(AND(ISNUMBER(J260),N(J260)&gt;=0,N(J260)&lt;=1))),"Check inputs","OK")))))</f>
        <v/>
      </c>
    </row>
    <row r="261" ht="28" customHeight="1" spans="1:15" x14ac:dyDescent="0.25">
      <c r="A261" s="12"/>
      <c r="B261" s="12"/>
      <c r="C261" s="13"/>
      <c r="D261" s="13"/>
      <c r="E261" s="18"/>
      <c r="F261" s="18"/>
      <c r="G261" s="12"/>
      <c r="H261" s="14"/>
      <c r="I261" s="14"/>
      <c r="J261" s="19"/>
      <c r="K261" s="20" t="str">
        <f>IF($A261="","",IF(AND(AND(ISNUMBER(E261),N(E261)&gt;=18264,N(E261)&lt;=73050),AND(ISNUMBER(F261),N(F261)&gt;=18264,N(F261)&lt;=73050),N(F261)&gt;=N(E261)),F261-E261+1,"n/a"))</f>
        <v/>
      </c>
      <c r="L261" s="21" t="str">
        <f>IF($A261="","",IF(ISNUMBER(K261),K261*N(J261),"n/a"))</f>
        <v/>
      </c>
      <c r="M261" s="17" t="str">
        <f>IF($A261="","",IF(NOT(ISNUMBER(K261)),"Check dates",IF(J261=1,"Done",IF(NOT(AND(ISNUMBER(Dashboard!$B$3),N(Dashboard!$B$3)&gt;=18264,N(Dashboard!$B$3)&lt;=73050)),"Check data",IF(Dashboard!$B$3&gt;F261,"Late",IF(Dashboard!$B$3&gt;=E261,"In progress","Not started"))))))</f>
        <v/>
      </c>
      <c r="N261" s="17" t="str">
        <f>IF($A261="","",IF(G261="","",IF(SUMPRODUCT(--($A$2:$A$300=G261))&lt;&gt;1,"Check ID",IF(OR(NOT(ISNUMBER(K261)),NOT(ISNUMBER(INDEX($K$2:$K$300,SUMPRODUCT(--($A$2:$A$300=G261),ROW($A$2:$A$300))-1)))),"Check dates",IF(INDEX($F$2:$F$300,SUMPRODUCT(--($A$2:$A$300=G261),ROW($A$2:$A$300))-1)&gt;=E261,"Conflict","OK")))))</f>
        <v/>
      </c>
      <c r="O261" s="17" t="str">
        <f>IF(COUNTA($A261:$J261)=0,"",IF($A261="","Check ID",IF(SUMPRODUCT(--($A$2:$A$300=$A261))&gt;1,"Duplicate ID",IF(OR($B261="",SUMPRODUCT(--(Phases!$A$2:$A$50=$B261))=0),"Check phase",IF(OR(NOT(AND(ISNUMBER(H261),N(H261)&gt;=0,N(H261)&lt;=1000000000)),NOT(AND(ISNUMBER(I261),N(I261)&gt;=0,N(I261)&lt;=1000000000)),NOT(AND(ISNUMBER(J261),N(J261)&gt;=0,N(J261)&lt;=1))),"Check inputs","OK")))))</f>
        <v/>
      </c>
    </row>
    <row r="262" ht="28" customHeight="1" spans="1:15" x14ac:dyDescent="0.25">
      <c r="A262" s="12"/>
      <c r="B262" s="12"/>
      <c r="C262" s="13"/>
      <c r="D262" s="13"/>
      <c r="E262" s="18"/>
      <c r="F262" s="18"/>
      <c r="G262" s="12"/>
      <c r="H262" s="14"/>
      <c r="I262" s="14"/>
      <c r="J262" s="19"/>
      <c r="K262" s="20" t="str">
        <f>IF($A262="","",IF(AND(AND(ISNUMBER(E262),N(E262)&gt;=18264,N(E262)&lt;=73050),AND(ISNUMBER(F262),N(F262)&gt;=18264,N(F262)&lt;=73050),N(F262)&gt;=N(E262)),F262-E262+1,"n/a"))</f>
        <v/>
      </c>
      <c r="L262" s="21" t="str">
        <f>IF($A262="","",IF(ISNUMBER(K262),K262*N(J262),"n/a"))</f>
        <v/>
      </c>
      <c r="M262" s="17" t="str">
        <f>IF($A262="","",IF(NOT(ISNUMBER(K262)),"Check dates",IF(J262=1,"Done",IF(NOT(AND(ISNUMBER(Dashboard!$B$3),N(Dashboard!$B$3)&gt;=18264,N(Dashboard!$B$3)&lt;=73050)),"Check data",IF(Dashboard!$B$3&gt;F262,"Late",IF(Dashboard!$B$3&gt;=E262,"In progress","Not started"))))))</f>
        <v/>
      </c>
      <c r="N262" s="17" t="str">
        <f>IF($A262="","",IF(G262="","",IF(SUMPRODUCT(--($A$2:$A$300=G262))&lt;&gt;1,"Check ID",IF(OR(NOT(ISNUMBER(K262)),NOT(ISNUMBER(INDEX($K$2:$K$300,SUMPRODUCT(--($A$2:$A$300=G262),ROW($A$2:$A$300))-1)))),"Check dates",IF(INDEX($F$2:$F$300,SUMPRODUCT(--($A$2:$A$300=G262),ROW($A$2:$A$300))-1)&gt;=E262,"Conflict","OK")))))</f>
        <v/>
      </c>
      <c r="O262" s="17" t="str">
        <f>IF(COUNTA($A262:$J262)=0,"",IF($A262="","Check ID",IF(SUMPRODUCT(--($A$2:$A$300=$A262))&gt;1,"Duplicate ID",IF(OR($B262="",SUMPRODUCT(--(Phases!$A$2:$A$50=$B262))=0),"Check phase",IF(OR(NOT(AND(ISNUMBER(H262),N(H262)&gt;=0,N(H262)&lt;=1000000000)),NOT(AND(ISNUMBER(I262),N(I262)&gt;=0,N(I262)&lt;=1000000000)),NOT(AND(ISNUMBER(J262),N(J262)&gt;=0,N(J262)&lt;=1))),"Check inputs","OK")))))</f>
        <v/>
      </c>
    </row>
    <row r="263" ht="28" customHeight="1" spans="1:15" x14ac:dyDescent="0.25">
      <c r="A263" s="12"/>
      <c r="B263" s="12"/>
      <c r="C263" s="13"/>
      <c r="D263" s="13"/>
      <c r="E263" s="18"/>
      <c r="F263" s="18"/>
      <c r="G263" s="12"/>
      <c r="H263" s="14"/>
      <c r="I263" s="14"/>
      <c r="J263" s="19"/>
      <c r="K263" s="20" t="str">
        <f>IF($A263="","",IF(AND(AND(ISNUMBER(E263),N(E263)&gt;=18264,N(E263)&lt;=73050),AND(ISNUMBER(F263),N(F263)&gt;=18264,N(F263)&lt;=73050),N(F263)&gt;=N(E263)),F263-E263+1,"n/a"))</f>
        <v/>
      </c>
      <c r="L263" s="21" t="str">
        <f>IF($A263="","",IF(ISNUMBER(K263),K263*N(J263),"n/a"))</f>
        <v/>
      </c>
      <c r="M263" s="17" t="str">
        <f>IF($A263="","",IF(NOT(ISNUMBER(K263)),"Check dates",IF(J263=1,"Done",IF(NOT(AND(ISNUMBER(Dashboard!$B$3),N(Dashboard!$B$3)&gt;=18264,N(Dashboard!$B$3)&lt;=73050)),"Check data",IF(Dashboard!$B$3&gt;F263,"Late",IF(Dashboard!$B$3&gt;=E263,"In progress","Not started"))))))</f>
        <v/>
      </c>
      <c r="N263" s="17" t="str">
        <f>IF($A263="","",IF(G263="","",IF(SUMPRODUCT(--($A$2:$A$300=G263))&lt;&gt;1,"Check ID",IF(OR(NOT(ISNUMBER(K263)),NOT(ISNUMBER(INDEX($K$2:$K$300,SUMPRODUCT(--($A$2:$A$300=G263),ROW($A$2:$A$300))-1)))),"Check dates",IF(INDEX($F$2:$F$300,SUMPRODUCT(--($A$2:$A$300=G263),ROW($A$2:$A$300))-1)&gt;=E263,"Conflict","OK")))))</f>
        <v/>
      </c>
      <c r="O263" s="17" t="str">
        <f>IF(COUNTA($A263:$J263)=0,"",IF($A263="","Check ID",IF(SUMPRODUCT(--($A$2:$A$300=$A263))&gt;1,"Duplicate ID",IF(OR($B263="",SUMPRODUCT(--(Phases!$A$2:$A$50=$B263))=0),"Check phase",IF(OR(NOT(AND(ISNUMBER(H263),N(H263)&gt;=0,N(H263)&lt;=1000000000)),NOT(AND(ISNUMBER(I263),N(I263)&gt;=0,N(I263)&lt;=1000000000)),NOT(AND(ISNUMBER(J263),N(J263)&gt;=0,N(J263)&lt;=1))),"Check inputs","OK")))))</f>
        <v/>
      </c>
    </row>
    <row r="264" ht="28" customHeight="1" spans="1:15" x14ac:dyDescent="0.25">
      <c r="A264" s="12"/>
      <c r="B264" s="12"/>
      <c r="C264" s="13"/>
      <c r="D264" s="13"/>
      <c r="E264" s="18"/>
      <c r="F264" s="18"/>
      <c r="G264" s="12"/>
      <c r="H264" s="14"/>
      <c r="I264" s="14"/>
      <c r="J264" s="19"/>
      <c r="K264" s="20" t="str">
        <f>IF($A264="","",IF(AND(AND(ISNUMBER(E264),N(E264)&gt;=18264,N(E264)&lt;=73050),AND(ISNUMBER(F264),N(F264)&gt;=18264,N(F264)&lt;=73050),N(F264)&gt;=N(E264)),F264-E264+1,"n/a"))</f>
        <v/>
      </c>
      <c r="L264" s="21" t="str">
        <f>IF($A264="","",IF(ISNUMBER(K264),K264*N(J264),"n/a"))</f>
        <v/>
      </c>
      <c r="M264" s="17" t="str">
        <f>IF($A264="","",IF(NOT(ISNUMBER(K264)),"Check dates",IF(J264=1,"Done",IF(NOT(AND(ISNUMBER(Dashboard!$B$3),N(Dashboard!$B$3)&gt;=18264,N(Dashboard!$B$3)&lt;=73050)),"Check data",IF(Dashboard!$B$3&gt;F264,"Late",IF(Dashboard!$B$3&gt;=E264,"In progress","Not started"))))))</f>
        <v/>
      </c>
      <c r="N264" s="17" t="str">
        <f>IF($A264="","",IF(G264="","",IF(SUMPRODUCT(--($A$2:$A$300=G264))&lt;&gt;1,"Check ID",IF(OR(NOT(ISNUMBER(K264)),NOT(ISNUMBER(INDEX($K$2:$K$300,SUMPRODUCT(--($A$2:$A$300=G264),ROW($A$2:$A$300))-1)))),"Check dates",IF(INDEX($F$2:$F$300,SUMPRODUCT(--($A$2:$A$300=G264),ROW($A$2:$A$300))-1)&gt;=E264,"Conflict","OK")))))</f>
        <v/>
      </c>
      <c r="O264" s="17" t="str">
        <f>IF(COUNTA($A264:$J264)=0,"",IF($A264="","Check ID",IF(SUMPRODUCT(--($A$2:$A$300=$A264))&gt;1,"Duplicate ID",IF(OR($B264="",SUMPRODUCT(--(Phases!$A$2:$A$50=$B264))=0),"Check phase",IF(OR(NOT(AND(ISNUMBER(H264),N(H264)&gt;=0,N(H264)&lt;=1000000000)),NOT(AND(ISNUMBER(I264),N(I264)&gt;=0,N(I264)&lt;=1000000000)),NOT(AND(ISNUMBER(J264),N(J264)&gt;=0,N(J264)&lt;=1))),"Check inputs","OK")))))</f>
        <v/>
      </c>
    </row>
    <row r="265" ht="28" customHeight="1" spans="1:15" x14ac:dyDescent="0.25">
      <c r="A265" s="12"/>
      <c r="B265" s="12"/>
      <c r="C265" s="13"/>
      <c r="D265" s="13"/>
      <c r="E265" s="18"/>
      <c r="F265" s="18"/>
      <c r="G265" s="12"/>
      <c r="H265" s="14"/>
      <c r="I265" s="14"/>
      <c r="J265" s="19"/>
      <c r="K265" s="20" t="str">
        <f>IF($A265="","",IF(AND(AND(ISNUMBER(E265),N(E265)&gt;=18264,N(E265)&lt;=73050),AND(ISNUMBER(F265),N(F265)&gt;=18264,N(F265)&lt;=73050),N(F265)&gt;=N(E265)),F265-E265+1,"n/a"))</f>
        <v/>
      </c>
      <c r="L265" s="21" t="str">
        <f>IF($A265="","",IF(ISNUMBER(K265),K265*N(J265),"n/a"))</f>
        <v/>
      </c>
      <c r="M265" s="17" t="str">
        <f>IF($A265="","",IF(NOT(ISNUMBER(K265)),"Check dates",IF(J265=1,"Done",IF(NOT(AND(ISNUMBER(Dashboard!$B$3),N(Dashboard!$B$3)&gt;=18264,N(Dashboard!$B$3)&lt;=73050)),"Check data",IF(Dashboard!$B$3&gt;F265,"Late",IF(Dashboard!$B$3&gt;=E265,"In progress","Not started"))))))</f>
        <v/>
      </c>
      <c r="N265" s="17" t="str">
        <f>IF($A265="","",IF(G265="","",IF(SUMPRODUCT(--($A$2:$A$300=G265))&lt;&gt;1,"Check ID",IF(OR(NOT(ISNUMBER(K265)),NOT(ISNUMBER(INDEX($K$2:$K$300,SUMPRODUCT(--($A$2:$A$300=G265),ROW($A$2:$A$300))-1)))),"Check dates",IF(INDEX($F$2:$F$300,SUMPRODUCT(--($A$2:$A$300=G265),ROW($A$2:$A$300))-1)&gt;=E265,"Conflict","OK")))))</f>
        <v/>
      </c>
      <c r="O265" s="17" t="str">
        <f>IF(COUNTA($A265:$J265)=0,"",IF($A265="","Check ID",IF(SUMPRODUCT(--($A$2:$A$300=$A265))&gt;1,"Duplicate ID",IF(OR($B265="",SUMPRODUCT(--(Phases!$A$2:$A$50=$B265))=0),"Check phase",IF(OR(NOT(AND(ISNUMBER(H265),N(H265)&gt;=0,N(H265)&lt;=1000000000)),NOT(AND(ISNUMBER(I265),N(I265)&gt;=0,N(I265)&lt;=1000000000)),NOT(AND(ISNUMBER(J265),N(J265)&gt;=0,N(J265)&lt;=1))),"Check inputs","OK")))))</f>
        <v/>
      </c>
    </row>
    <row r="266" ht="28" customHeight="1" spans="1:15" x14ac:dyDescent="0.25">
      <c r="A266" s="12"/>
      <c r="B266" s="12"/>
      <c r="C266" s="13"/>
      <c r="D266" s="13"/>
      <c r="E266" s="18"/>
      <c r="F266" s="18"/>
      <c r="G266" s="12"/>
      <c r="H266" s="14"/>
      <c r="I266" s="14"/>
      <c r="J266" s="19"/>
      <c r="K266" s="20" t="str">
        <f>IF($A266="","",IF(AND(AND(ISNUMBER(E266),N(E266)&gt;=18264,N(E266)&lt;=73050),AND(ISNUMBER(F266),N(F266)&gt;=18264,N(F266)&lt;=73050),N(F266)&gt;=N(E266)),F266-E266+1,"n/a"))</f>
        <v/>
      </c>
      <c r="L266" s="21" t="str">
        <f>IF($A266="","",IF(ISNUMBER(K266),K266*N(J266),"n/a"))</f>
        <v/>
      </c>
      <c r="M266" s="17" t="str">
        <f>IF($A266="","",IF(NOT(ISNUMBER(K266)),"Check dates",IF(J266=1,"Done",IF(NOT(AND(ISNUMBER(Dashboard!$B$3),N(Dashboard!$B$3)&gt;=18264,N(Dashboard!$B$3)&lt;=73050)),"Check data",IF(Dashboard!$B$3&gt;F266,"Late",IF(Dashboard!$B$3&gt;=E266,"In progress","Not started"))))))</f>
        <v/>
      </c>
      <c r="N266" s="17" t="str">
        <f>IF($A266="","",IF(G266="","",IF(SUMPRODUCT(--($A$2:$A$300=G266))&lt;&gt;1,"Check ID",IF(OR(NOT(ISNUMBER(K266)),NOT(ISNUMBER(INDEX($K$2:$K$300,SUMPRODUCT(--($A$2:$A$300=G266),ROW($A$2:$A$300))-1)))),"Check dates",IF(INDEX($F$2:$F$300,SUMPRODUCT(--($A$2:$A$300=G266),ROW($A$2:$A$300))-1)&gt;=E266,"Conflict","OK")))))</f>
        <v/>
      </c>
      <c r="O266" s="17" t="str">
        <f>IF(COUNTA($A266:$J266)=0,"",IF($A266="","Check ID",IF(SUMPRODUCT(--($A$2:$A$300=$A266))&gt;1,"Duplicate ID",IF(OR($B266="",SUMPRODUCT(--(Phases!$A$2:$A$50=$B266))=0),"Check phase",IF(OR(NOT(AND(ISNUMBER(H266),N(H266)&gt;=0,N(H266)&lt;=1000000000)),NOT(AND(ISNUMBER(I266),N(I266)&gt;=0,N(I266)&lt;=1000000000)),NOT(AND(ISNUMBER(J266),N(J266)&gt;=0,N(J266)&lt;=1))),"Check inputs","OK")))))</f>
        <v/>
      </c>
    </row>
    <row r="267" ht="28" customHeight="1" spans="1:15" x14ac:dyDescent="0.25">
      <c r="A267" s="12"/>
      <c r="B267" s="12"/>
      <c r="C267" s="13"/>
      <c r="D267" s="13"/>
      <c r="E267" s="18"/>
      <c r="F267" s="18"/>
      <c r="G267" s="12"/>
      <c r="H267" s="14"/>
      <c r="I267" s="14"/>
      <c r="J267" s="19"/>
      <c r="K267" s="20" t="str">
        <f>IF($A267="","",IF(AND(AND(ISNUMBER(E267),N(E267)&gt;=18264,N(E267)&lt;=73050),AND(ISNUMBER(F267),N(F267)&gt;=18264,N(F267)&lt;=73050),N(F267)&gt;=N(E267)),F267-E267+1,"n/a"))</f>
        <v/>
      </c>
      <c r="L267" s="21" t="str">
        <f>IF($A267="","",IF(ISNUMBER(K267),K267*N(J267),"n/a"))</f>
        <v/>
      </c>
      <c r="M267" s="17" t="str">
        <f>IF($A267="","",IF(NOT(ISNUMBER(K267)),"Check dates",IF(J267=1,"Done",IF(NOT(AND(ISNUMBER(Dashboard!$B$3),N(Dashboard!$B$3)&gt;=18264,N(Dashboard!$B$3)&lt;=73050)),"Check data",IF(Dashboard!$B$3&gt;F267,"Late",IF(Dashboard!$B$3&gt;=E267,"In progress","Not started"))))))</f>
        <v/>
      </c>
      <c r="N267" s="17" t="str">
        <f>IF($A267="","",IF(G267="","",IF(SUMPRODUCT(--($A$2:$A$300=G267))&lt;&gt;1,"Check ID",IF(OR(NOT(ISNUMBER(K267)),NOT(ISNUMBER(INDEX($K$2:$K$300,SUMPRODUCT(--($A$2:$A$300=G267),ROW($A$2:$A$300))-1)))),"Check dates",IF(INDEX($F$2:$F$300,SUMPRODUCT(--($A$2:$A$300=G267),ROW($A$2:$A$300))-1)&gt;=E267,"Conflict","OK")))))</f>
        <v/>
      </c>
      <c r="O267" s="17" t="str">
        <f>IF(COUNTA($A267:$J267)=0,"",IF($A267="","Check ID",IF(SUMPRODUCT(--($A$2:$A$300=$A267))&gt;1,"Duplicate ID",IF(OR($B267="",SUMPRODUCT(--(Phases!$A$2:$A$50=$B267))=0),"Check phase",IF(OR(NOT(AND(ISNUMBER(H267),N(H267)&gt;=0,N(H267)&lt;=1000000000)),NOT(AND(ISNUMBER(I267),N(I267)&gt;=0,N(I267)&lt;=1000000000)),NOT(AND(ISNUMBER(J267),N(J267)&gt;=0,N(J267)&lt;=1))),"Check inputs","OK")))))</f>
        <v/>
      </c>
    </row>
    <row r="268" ht="28" customHeight="1" spans="1:15" x14ac:dyDescent="0.25">
      <c r="A268" s="12"/>
      <c r="B268" s="12"/>
      <c r="C268" s="13"/>
      <c r="D268" s="13"/>
      <c r="E268" s="18"/>
      <c r="F268" s="18"/>
      <c r="G268" s="12"/>
      <c r="H268" s="14"/>
      <c r="I268" s="14"/>
      <c r="J268" s="19"/>
      <c r="K268" s="20" t="str">
        <f>IF($A268="","",IF(AND(AND(ISNUMBER(E268),N(E268)&gt;=18264,N(E268)&lt;=73050),AND(ISNUMBER(F268),N(F268)&gt;=18264,N(F268)&lt;=73050),N(F268)&gt;=N(E268)),F268-E268+1,"n/a"))</f>
        <v/>
      </c>
      <c r="L268" s="21" t="str">
        <f>IF($A268="","",IF(ISNUMBER(K268),K268*N(J268),"n/a"))</f>
        <v/>
      </c>
      <c r="M268" s="17" t="str">
        <f>IF($A268="","",IF(NOT(ISNUMBER(K268)),"Check dates",IF(J268=1,"Done",IF(NOT(AND(ISNUMBER(Dashboard!$B$3),N(Dashboard!$B$3)&gt;=18264,N(Dashboard!$B$3)&lt;=73050)),"Check data",IF(Dashboard!$B$3&gt;F268,"Late",IF(Dashboard!$B$3&gt;=E268,"In progress","Not started"))))))</f>
        <v/>
      </c>
      <c r="N268" s="17" t="str">
        <f>IF($A268="","",IF(G268="","",IF(SUMPRODUCT(--($A$2:$A$300=G268))&lt;&gt;1,"Check ID",IF(OR(NOT(ISNUMBER(K268)),NOT(ISNUMBER(INDEX($K$2:$K$300,SUMPRODUCT(--($A$2:$A$300=G268),ROW($A$2:$A$300))-1)))),"Check dates",IF(INDEX($F$2:$F$300,SUMPRODUCT(--($A$2:$A$300=G268),ROW($A$2:$A$300))-1)&gt;=E268,"Conflict","OK")))))</f>
        <v/>
      </c>
      <c r="O268" s="17" t="str">
        <f>IF(COUNTA($A268:$J268)=0,"",IF($A268="","Check ID",IF(SUMPRODUCT(--($A$2:$A$300=$A268))&gt;1,"Duplicate ID",IF(OR($B268="",SUMPRODUCT(--(Phases!$A$2:$A$50=$B268))=0),"Check phase",IF(OR(NOT(AND(ISNUMBER(H268),N(H268)&gt;=0,N(H268)&lt;=1000000000)),NOT(AND(ISNUMBER(I268),N(I268)&gt;=0,N(I268)&lt;=1000000000)),NOT(AND(ISNUMBER(J268),N(J268)&gt;=0,N(J268)&lt;=1))),"Check inputs","OK")))))</f>
        <v/>
      </c>
    </row>
    <row r="269" ht="28" customHeight="1" spans="1:15" x14ac:dyDescent="0.25">
      <c r="A269" s="12"/>
      <c r="B269" s="12"/>
      <c r="C269" s="13"/>
      <c r="D269" s="13"/>
      <c r="E269" s="18"/>
      <c r="F269" s="18"/>
      <c r="G269" s="12"/>
      <c r="H269" s="14"/>
      <c r="I269" s="14"/>
      <c r="J269" s="19"/>
      <c r="K269" s="20" t="str">
        <f>IF($A269="","",IF(AND(AND(ISNUMBER(E269),N(E269)&gt;=18264,N(E269)&lt;=73050),AND(ISNUMBER(F269),N(F269)&gt;=18264,N(F269)&lt;=73050),N(F269)&gt;=N(E269)),F269-E269+1,"n/a"))</f>
        <v/>
      </c>
      <c r="L269" s="21" t="str">
        <f>IF($A269="","",IF(ISNUMBER(K269),K269*N(J269),"n/a"))</f>
        <v/>
      </c>
      <c r="M269" s="17" t="str">
        <f>IF($A269="","",IF(NOT(ISNUMBER(K269)),"Check dates",IF(J269=1,"Done",IF(NOT(AND(ISNUMBER(Dashboard!$B$3),N(Dashboard!$B$3)&gt;=18264,N(Dashboard!$B$3)&lt;=73050)),"Check data",IF(Dashboard!$B$3&gt;F269,"Late",IF(Dashboard!$B$3&gt;=E269,"In progress","Not started"))))))</f>
        <v/>
      </c>
      <c r="N269" s="17" t="str">
        <f>IF($A269="","",IF(G269="","",IF(SUMPRODUCT(--($A$2:$A$300=G269))&lt;&gt;1,"Check ID",IF(OR(NOT(ISNUMBER(K269)),NOT(ISNUMBER(INDEX($K$2:$K$300,SUMPRODUCT(--($A$2:$A$300=G269),ROW($A$2:$A$300))-1)))),"Check dates",IF(INDEX($F$2:$F$300,SUMPRODUCT(--($A$2:$A$300=G269),ROW($A$2:$A$300))-1)&gt;=E269,"Conflict","OK")))))</f>
        <v/>
      </c>
      <c r="O269" s="17" t="str">
        <f>IF(COUNTA($A269:$J269)=0,"",IF($A269="","Check ID",IF(SUMPRODUCT(--($A$2:$A$300=$A269))&gt;1,"Duplicate ID",IF(OR($B269="",SUMPRODUCT(--(Phases!$A$2:$A$50=$B269))=0),"Check phase",IF(OR(NOT(AND(ISNUMBER(H269),N(H269)&gt;=0,N(H269)&lt;=1000000000)),NOT(AND(ISNUMBER(I269),N(I269)&gt;=0,N(I269)&lt;=1000000000)),NOT(AND(ISNUMBER(J269),N(J269)&gt;=0,N(J269)&lt;=1))),"Check inputs","OK")))))</f>
        <v/>
      </c>
    </row>
    <row r="270" ht="28" customHeight="1" spans="1:15" x14ac:dyDescent="0.25">
      <c r="A270" s="12"/>
      <c r="B270" s="12"/>
      <c r="C270" s="13"/>
      <c r="D270" s="13"/>
      <c r="E270" s="18"/>
      <c r="F270" s="18"/>
      <c r="G270" s="12"/>
      <c r="H270" s="14"/>
      <c r="I270" s="14"/>
      <c r="J270" s="19"/>
      <c r="K270" s="20" t="str">
        <f>IF($A270="","",IF(AND(AND(ISNUMBER(E270),N(E270)&gt;=18264,N(E270)&lt;=73050),AND(ISNUMBER(F270),N(F270)&gt;=18264,N(F270)&lt;=73050),N(F270)&gt;=N(E270)),F270-E270+1,"n/a"))</f>
        <v/>
      </c>
      <c r="L270" s="21" t="str">
        <f>IF($A270="","",IF(ISNUMBER(K270),K270*N(J270),"n/a"))</f>
        <v/>
      </c>
      <c r="M270" s="17" t="str">
        <f>IF($A270="","",IF(NOT(ISNUMBER(K270)),"Check dates",IF(J270=1,"Done",IF(NOT(AND(ISNUMBER(Dashboard!$B$3),N(Dashboard!$B$3)&gt;=18264,N(Dashboard!$B$3)&lt;=73050)),"Check data",IF(Dashboard!$B$3&gt;F270,"Late",IF(Dashboard!$B$3&gt;=E270,"In progress","Not started"))))))</f>
        <v/>
      </c>
      <c r="N270" s="17" t="str">
        <f>IF($A270="","",IF(G270="","",IF(SUMPRODUCT(--($A$2:$A$300=G270))&lt;&gt;1,"Check ID",IF(OR(NOT(ISNUMBER(K270)),NOT(ISNUMBER(INDEX($K$2:$K$300,SUMPRODUCT(--($A$2:$A$300=G270),ROW($A$2:$A$300))-1)))),"Check dates",IF(INDEX($F$2:$F$300,SUMPRODUCT(--($A$2:$A$300=G270),ROW($A$2:$A$300))-1)&gt;=E270,"Conflict","OK")))))</f>
        <v/>
      </c>
      <c r="O270" s="17" t="str">
        <f>IF(COUNTA($A270:$J270)=0,"",IF($A270="","Check ID",IF(SUMPRODUCT(--($A$2:$A$300=$A270))&gt;1,"Duplicate ID",IF(OR($B270="",SUMPRODUCT(--(Phases!$A$2:$A$50=$B270))=0),"Check phase",IF(OR(NOT(AND(ISNUMBER(H270),N(H270)&gt;=0,N(H270)&lt;=1000000000)),NOT(AND(ISNUMBER(I270),N(I270)&gt;=0,N(I270)&lt;=1000000000)),NOT(AND(ISNUMBER(J270),N(J270)&gt;=0,N(J270)&lt;=1))),"Check inputs","OK")))))</f>
        <v/>
      </c>
    </row>
    <row r="271" ht="28" customHeight="1" spans="1:15" x14ac:dyDescent="0.25">
      <c r="A271" s="12"/>
      <c r="B271" s="12"/>
      <c r="C271" s="13"/>
      <c r="D271" s="13"/>
      <c r="E271" s="18"/>
      <c r="F271" s="18"/>
      <c r="G271" s="12"/>
      <c r="H271" s="14"/>
      <c r="I271" s="14"/>
      <c r="J271" s="19"/>
      <c r="K271" s="20" t="str">
        <f>IF($A271="","",IF(AND(AND(ISNUMBER(E271),N(E271)&gt;=18264,N(E271)&lt;=73050),AND(ISNUMBER(F271),N(F271)&gt;=18264,N(F271)&lt;=73050),N(F271)&gt;=N(E271)),F271-E271+1,"n/a"))</f>
        <v/>
      </c>
      <c r="L271" s="21" t="str">
        <f>IF($A271="","",IF(ISNUMBER(K271),K271*N(J271),"n/a"))</f>
        <v/>
      </c>
      <c r="M271" s="17" t="str">
        <f>IF($A271="","",IF(NOT(ISNUMBER(K271)),"Check dates",IF(J271=1,"Done",IF(NOT(AND(ISNUMBER(Dashboard!$B$3),N(Dashboard!$B$3)&gt;=18264,N(Dashboard!$B$3)&lt;=73050)),"Check data",IF(Dashboard!$B$3&gt;F271,"Late",IF(Dashboard!$B$3&gt;=E271,"In progress","Not started"))))))</f>
        <v/>
      </c>
      <c r="N271" s="17" t="str">
        <f>IF($A271="","",IF(G271="","",IF(SUMPRODUCT(--($A$2:$A$300=G271))&lt;&gt;1,"Check ID",IF(OR(NOT(ISNUMBER(K271)),NOT(ISNUMBER(INDEX($K$2:$K$300,SUMPRODUCT(--($A$2:$A$300=G271),ROW($A$2:$A$300))-1)))),"Check dates",IF(INDEX($F$2:$F$300,SUMPRODUCT(--($A$2:$A$300=G271),ROW($A$2:$A$300))-1)&gt;=E271,"Conflict","OK")))))</f>
        <v/>
      </c>
      <c r="O271" s="17" t="str">
        <f>IF(COUNTA($A271:$J271)=0,"",IF($A271="","Check ID",IF(SUMPRODUCT(--($A$2:$A$300=$A271))&gt;1,"Duplicate ID",IF(OR($B271="",SUMPRODUCT(--(Phases!$A$2:$A$50=$B271))=0),"Check phase",IF(OR(NOT(AND(ISNUMBER(H271),N(H271)&gt;=0,N(H271)&lt;=1000000000)),NOT(AND(ISNUMBER(I271),N(I271)&gt;=0,N(I271)&lt;=1000000000)),NOT(AND(ISNUMBER(J271),N(J271)&gt;=0,N(J271)&lt;=1))),"Check inputs","OK")))))</f>
        <v/>
      </c>
    </row>
    <row r="272" ht="28" customHeight="1" spans="1:15" x14ac:dyDescent="0.25">
      <c r="A272" s="12"/>
      <c r="B272" s="12"/>
      <c r="C272" s="13"/>
      <c r="D272" s="13"/>
      <c r="E272" s="18"/>
      <c r="F272" s="18"/>
      <c r="G272" s="12"/>
      <c r="H272" s="14"/>
      <c r="I272" s="14"/>
      <c r="J272" s="19"/>
      <c r="K272" s="20" t="str">
        <f>IF($A272="","",IF(AND(AND(ISNUMBER(E272),N(E272)&gt;=18264,N(E272)&lt;=73050),AND(ISNUMBER(F272),N(F272)&gt;=18264,N(F272)&lt;=73050),N(F272)&gt;=N(E272)),F272-E272+1,"n/a"))</f>
        <v/>
      </c>
      <c r="L272" s="21" t="str">
        <f>IF($A272="","",IF(ISNUMBER(K272),K272*N(J272),"n/a"))</f>
        <v/>
      </c>
      <c r="M272" s="17" t="str">
        <f>IF($A272="","",IF(NOT(ISNUMBER(K272)),"Check dates",IF(J272=1,"Done",IF(NOT(AND(ISNUMBER(Dashboard!$B$3),N(Dashboard!$B$3)&gt;=18264,N(Dashboard!$B$3)&lt;=73050)),"Check data",IF(Dashboard!$B$3&gt;F272,"Late",IF(Dashboard!$B$3&gt;=E272,"In progress","Not started"))))))</f>
        <v/>
      </c>
      <c r="N272" s="17" t="str">
        <f>IF($A272="","",IF(G272="","",IF(SUMPRODUCT(--($A$2:$A$300=G272))&lt;&gt;1,"Check ID",IF(OR(NOT(ISNUMBER(K272)),NOT(ISNUMBER(INDEX($K$2:$K$300,SUMPRODUCT(--($A$2:$A$300=G272),ROW($A$2:$A$300))-1)))),"Check dates",IF(INDEX($F$2:$F$300,SUMPRODUCT(--($A$2:$A$300=G272),ROW($A$2:$A$300))-1)&gt;=E272,"Conflict","OK")))))</f>
        <v/>
      </c>
      <c r="O272" s="17" t="str">
        <f>IF(COUNTA($A272:$J272)=0,"",IF($A272="","Check ID",IF(SUMPRODUCT(--($A$2:$A$300=$A272))&gt;1,"Duplicate ID",IF(OR($B272="",SUMPRODUCT(--(Phases!$A$2:$A$50=$B272))=0),"Check phase",IF(OR(NOT(AND(ISNUMBER(H272),N(H272)&gt;=0,N(H272)&lt;=1000000000)),NOT(AND(ISNUMBER(I272),N(I272)&gt;=0,N(I272)&lt;=1000000000)),NOT(AND(ISNUMBER(J272),N(J272)&gt;=0,N(J272)&lt;=1))),"Check inputs","OK")))))</f>
        <v/>
      </c>
    </row>
    <row r="273" ht="28" customHeight="1" spans="1:15" x14ac:dyDescent="0.25">
      <c r="A273" s="12"/>
      <c r="B273" s="12"/>
      <c r="C273" s="13"/>
      <c r="D273" s="13"/>
      <c r="E273" s="18"/>
      <c r="F273" s="18"/>
      <c r="G273" s="12"/>
      <c r="H273" s="14"/>
      <c r="I273" s="14"/>
      <c r="J273" s="19"/>
      <c r="K273" s="20" t="str">
        <f>IF($A273="","",IF(AND(AND(ISNUMBER(E273),N(E273)&gt;=18264,N(E273)&lt;=73050),AND(ISNUMBER(F273),N(F273)&gt;=18264,N(F273)&lt;=73050),N(F273)&gt;=N(E273)),F273-E273+1,"n/a"))</f>
        <v/>
      </c>
      <c r="L273" s="21" t="str">
        <f>IF($A273="","",IF(ISNUMBER(K273),K273*N(J273),"n/a"))</f>
        <v/>
      </c>
      <c r="M273" s="17" t="str">
        <f>IF($A273="","",IF(NOT(ISNUMBER(K273)),"Check dates",IF(J273=1,"Done",IF(NOT(AND(ISNUMBER(Dashboard!$B$3),N(Dashboard!$B$3)&gt;=18264,N(Dashboard!$B$3)&lt;=73050)),"Check data",IF(Dashboard!$B$3&gt;F273,"Late",IF(Dashboard!$B$3&gt;=E273,"In progress","Not started"))))))</f>
        <v/>
      </c>
      <c r="N273" s="17" t="str">
        <f>IF($A273="","",IF(G273="","",IF(SUMPRODUCT(--($A$2:$A$300=G273))&lt;&gt;1,"Check ID",IF(OR(NOT(ISNUMBER(K273)),NOT(ISNUMBER(INDEX($K$2:$K$300,SUMPRODUCT(--($A$2:$A$300=G273),ROW($A$2:$A$300))-1)))),"Check dates",IF(INDEX($F$2:$F$300,SUMPRODUCT(--($A$2:$A$300=G273),ROW($A$2:$A$300))-1)&gt;=E273,"Conflict","OK")))))</f>
        <v/>
      </c>
      <c r="O273" s="17" t="str">
        <f>IF(COUNTA($A273:$J273)=0,"",IF($A273="","Check ID",IF(SUMPRODUCT(--($A$2:$A$300=$A273))&gt;1,"Duplicate ID",IF(OR($B273="",SUMPRODUCT(--(Phases!$A$2:$A$50=$B273))=0),"Check phase",IF(OR(NOT(AND(ISNUMBER(H273),N(H273)&gt;=0,N(H273)&lt;=1000000000)),NOT(AND(ISNUMBER(I273),N(I273)&gt;=0,N(I273)&lt;=1000000000)),NOT(AND(ISNUMBER(J273),N(J273)&gt;=0,N(J273)&lt;=1))),"Check inputs","OK")))))</f>
        <v/>
      </c>
    </row>
    <row r="274" ht="28" customHeight="1" spans="1:15" x14ac:dyDescent="0.25">
      <c r="A274" s="12"/>
      <c r="B274" s="12"/>
      <c r="C274" s="13"/>
      <c r="D274" s="13"/>
      <c r="E274" s="18"/>
      <c r="F274" s="18"/>
      <c r="G274" s="12"/>
      <c r="H274" s="14"/>
      <c r="I274" s="14"/>
      <c r="J274" s="19"/>
      <c r="K274" s="20" t="str">
        <f>IF($A274="","",IF(AND(AND(ISNUMBER(E274),N(E274)&gt;=18264,N(E274)&lt;=73050),AND(ISNUMBER(F274),N(F274)&gt;=18264,N(F274)&lt;=73050),N(F274)&gt;=N(E274)),F274-E274+1,"n/a"))</f>
        <v/>
      </c>
      <c r="L274" s="21" t="str">
        <f>IF($A274="","",IF(ISNUMBER(K274),K274*N(J274),"n/a"))</f>
        <v/>
      </c>
      <c r="M274" s="17" t="str">
        <f>IF($A274="","",IF(NOT(ISNUMBER(K274)),"Check dates",IF(J274=1,"Done",IF(NOT(AND(ISNUMBER(Dashboard!$B$3),N(Dashboard!$B$3)&gt;=18264,N(Dashboard!$B$3)&lt;=73050)),"Check data",IF(Dashboard!$B$3&gt;F274,"Late",IF(Dashboard!$B$3&gt;=E274,"In progress","Not started"))))))</f>
        <v/>
      </c>
      <c r="N274" s="17" t="str">
        <f>IF($A274="","",IF(G274="","",IF(SUMPRODUCT(--($A$2:$A$300=G274))&lt;&gt;1,"Check ID",IF(OR(NOT(ISNUMBER(K274)),NOT(ISNUMBER(INDEX($K$2:$K$300,SUMPRODUCT(--($A$2:$A$300=G274),ROW($A$2:$A$300))-1)))),"Check dates",IF(INDEX($F$2:$F$300,SUMPRODUCT(--($A$2:$A$300=G274),ROW($A$2:$A$300))-1)&gt;=E274,"Conflict","OK")))))</f>
        <v/>
      </c>
      <c r="O274" s="17" t="str">
        <f>IF(COUNTA($A274:$J274)=0,"",IF($A274="","Check ID",IF(SUMPRODUCT(--($A$2:$A$300=$A274))&gt;1,"Duplicate ID",IF(OR($B274="",SUMPRODUCT(--(Phases!$A$2:$A$50=$B274))=0),"Check phase",IF(OR(NOT(AND(ISNUMBER(H274),N(H274)&gt;=0,N(H274)&lt;=1000000000)),NOT(AND(ISNUMBER(I274),N(I274)&gt;=0,N(I274)&lt;=1000000000)),NOT(AND(ISNUMBER(J274),N(J274)&gt;=0,N(J274)&lt;=1))),"Check inputs","OK")))))</f>
        <v/>
      </c>
    </row>
    <row r="275" ht="28" customHeight="1" spans="1:15" x14ac:dyDescent="0.25">
      <c r="A275" s="12"/>
      <c r="B275" s="12"/>
      <c r="C275" s="13"/>
      <c r="D275" s="13"/>
      <c r="E275" s="18"/>
      <c r="F275" s="18"/>
      <c r="G275" s="12"/>
      <c r="H275" s="14"/>
      <c r="I275" s="14"/>
      <c r="J275" s="19"/>
      <c r="K275" s="20" t="str">
        <f>IF($A275="","",IF(AND(AND(ISNUMBER(E275),N(E275)&gt;=18264,N(E275)&lt;=73050),AND(ISNUMBER(F275),N(F275)&gt;=18264,N(F275)&lt;=73050),N(F275)&gt;=N(E275)),F275-E275+1,"n/a"))</f>
        <v/>
      </c>
      <c r="L275" s="21" t="str">
        <f>IF($A275="","",IF(ISNUMBER(K275),K275*N(J275),"n/a"))</f>
        <v/>
      </c>
      <c r="M275" s="17" t="str">
        <f>IF($A275="","",IF(NOT(ISNUMBER(K275)),"Check dates",IF(J275=1,"Done",IF(NOT(AND(ISNUMBER(Dashboard!$B$3),N(Dashboard!$B$3)&gt;=18264,N(Dashboard!$B$3)&lt;=73050)),"Check data",IF(Dashboard!$B$3&gt;F275,"Late",IF(Dashboard!$B$3&gt;=E275,"In progress","Not started"))))))</f>
        <v/>
      </c>
      <c r="N275" s="17" t="str">
        <f>IF($A275="","",IF(G275="","",IF(SUMPRODUCT(--($A$2:$A$300=G275))&lt;&gt;1,"Check ID",IF(OR(NOT(ISNUMBER(K275)),NOT(ISNUMBER(INDEX($K$2:$K$300,SUMPRODUCT(--($A$2:$A$300=G275),ROW($A$2:$A$300))-1)))),"Check dates",IF(INDEX($F$2:$F$300,SUMPRODUCT(--($A$2:$A$300=G275),ROW($A$2:$A$300))-1)&gt;=E275,"Conflict","OK")))))</f>
        <v/>
      </c>
      <c r="O275" s="17" t="str">
        <f>IF(COUNTA($A275:$J275)=0,"",IF($A275="","Check ID",IF(SUMPRODUCT(--($A$2:$A$300=$A275))&gt;1,"Duplicate ID",IF(OR($B275="",SUMPRODUCT(--(Phases!$A$2:$A$50=$B275))=0),"Check phase",IF(OR(NOT(AND(ISNUMBER(H275),N(H275)&gt;=0,N(H275)&lt;=1000000000)),NOT(AND(ISNUMBER(I275),N(I275)&gt;=0,N(I275)&lt;=1000000000)),NOT(AND(ISNUMBER(J275),N(J275)&gt;=0,N(J275)&lt;=1))),"Check inputs","OK")))))</f>
        <v/>
      </c>
    </row>
    <row r="276" ht="28" customHeight="1" spans="1:15" x14ac:dyDescent="0.25">
      <c r="A276" s="12"/>
      <c r="B276" s="12"/>
      <c r="C276" s="13"/>
      <c r="D276" s="13"/>
      <c r="E276" s="18"/>
      <c r="F276" s="18"/>
      <c r="G276" s="12"/>
      <c r="H276" s="14"/>
      <c r="I276" s="14"/>
      <c r="J276" s="19"/>
      <c r="K276" s="20" t="str">
        <f>IF($A276="","",IF(AND(AND(ISNUMBER(E276),N(E276)&gt;=18264,N(E276)&lt;=73050),AND(ISNUMBER(F276),N(F276)&gt;=18264,N(F276)&lt;=73050),N(F276)&gt;=N(E276)),F276-E276+1,"n/a"))</f>
        <v/>
      </c>
      <c r="L276" s="21" t="str">
        <f>IF($A276="","",IF(ISNUMBER(K276),K276*N(J276),"n/a"))</f>
        <v/>
      </c>
      <c r="M276" s="17" t="str">
        <f>IF($A276="","",IF(NOT(ISNUMBER(K276)),"Check dates",IF(J276=1,"Done",IF(NOT(AND(ISNUMBER(Dashboard!$B$3),N(Dashboard!$B$3)&gt;=18264,N(Dashboard!$B$3)&lt;=73050)),"Check data",IF(Dashboard!$B$3&gt;F276,"Late",IF(Dashboard!$B$3&gt;=E276,"In progress","Not started"))))))</f>
        <v/>
      </c>
      <c r="N276" s="17" t="str">
        <f>IF($A276="","",IF(G276="","",IF(SUMPRODUCT(--($A$2:$A$300=G276))&lt;&gt;1,"Check ID",IF(OR(NOT(ISNUMBER(K276)),NOT(ISNUMBER(INDEX($K$2:$K$300,SUMPRODUCT(--($A$2:$A$300=G276),ROW($A$2:$A$300))-1)))),"Check dates",IF(INDEX($F$2:$F$300,SUMPRODUCT(--($A$2:$A$300=G276),ROW($A$2:$A$300))-1)&gt;=E276,"Conflict","OK")))))</f>
        <v/>
      </c>
      <c r="O276" s="17" t="str">
        <f>IF(COUNTA($A276:$J276)=0,"",IF($A276="","Check ID",IF(SUMPRODUCT(--($A$2:$A$300=$A276))&gt;1,"Duplicate ID",IF(OR($B276="",SUMPRODUCT(--(Phases!$A$2:$A$50=$B276))=0),"Check phase",IF(OR(NOT(AND(ISNUMBER(H276),N(H276)&gt;=0,N(H276)&lt;=1000000000)),NOT(AND(ISNUMBER(I276),N(I276)&gt;=0,N(I276)&lt;=1000000000)),NOT(AND(ISNUMBER(J276),N(J276)&gt;=0,N(J276)&lt;=1))),"Check inputs","OK")))))</f>
        <v/>
      </c>
    </row>
    <row r="277" ht="28" customHeight="1" spans="1:15" x14ac:dyDescent="0.25">
      <c r="A277" s="12"/>
      <c r="B277" s="12"/>
      <c r="C277" s="13"/>
      <c r="D277" s="13"/>
      <c r="E277" s="18"/>
      <c r="F277" s="18"/>
      <c r="G277" s="12"/>
      <c r="H277" s="14"/>
      <c r="I277" s="14"/>
      <c r="J277" s="19"/>
      <c r="K277" s="20" t="str">
        <f>IF($A277="","",IF(AND(AND(ISNUMBER(E277),N(E277)&gt;=18264,N(E277)&lt;=73050),AND(ISNUMBER(F277),N(F277)&gt;=18264,N(F277)&lt;=73050),N(F277)&gt;=N(E277)),F277-E277+1,"n/a"))</f>
        <v/>
      </c>
      <c r="L277" s="21" t="str">
        <f>IF($A277="","",IF(ISNUMBER(K277),K277*N(J277),"n/a"))</f>
        <v/>
      </c>
      <c r="M277" s="17" t="str">
        <f>IF($A277="","",IF(NOT(ISNUMBER(K277)),"Check dates",IF(J277=1,"Done",IF(NOT(AND(ISNUMBER(Dashboard!$B$3),N(Dashboard!$B$3)&gt;=18264,N(Dashboard!$B$3)&lt;=73050)),"Check data",IF(Dashboard!$B$3&gt;F277,"Late",IF(Dashboard!$B$3&gt;=E277,"In progress","Not started"))))))</f>
        <v/>
      </c>
      <c r="N277" s="17" t="str">
        <f>IF($A277="","",IF(G277="","",IF(SUMPRODUCT(--($A$2:$A$300=G277))&lt;&gt;1,"Check ID",IF(OR(NOT(ISNUMBER(K277)),NOT(ISNUMBER(INDEX($K$2:$K$300,SUMPRODUCT(--($A$2:$A$300=G277),ROW($A$2:$A$300))-1)))),"Check dates",IF(INDEX($F$2:$F$300,SUMPRODUCT(--($A$2:$A$300=G277),ROW($A$2:$A$300))-1)&gt;=E277,"Conflict","OK")))))</f>
        <v/>
      </c>
      <c r="O277" s="17" t="str">
        <f>IF(COUNTA($A277:$J277)=0,"",IF($A277="","Check ID",IF(SUMPRODUCT(--($A$2:$A$300=$A277))&gt;1,"Duplicate ID",IF(OR($B277="",SUMPRODUCT(--(Phases!$A$2:$A$50=$B277))=0),"Check phase",IF(OR(NOT(AND(ISNUMBER(H277),N(H277)&gt;=0,N(H277)&lt;=1000000000)),NOT(AND(ISNUMBER(I277),N(I277)&gt;=0,N(I277)&lt;=1000000000)),NOT(AND(ISNUMBER(J277),N(J277)&gt;=0,N(J277)&lt;=1))),"Check inputs","OK")))))</f>
        <v/>
      </c>
    </row>
    <row r="278" ht="28" customHeight="1" spans="1:15" x14ac:dyDescent="0.25">
      <c r="A278" s="12"/>
      <c r="B278" s="12"/>
      <c r="C278" s="13"/>
      <c r="D278" s="13"/>
      <c r="E278" s="18"/>
      <c r="F278" s="18"/>
      <c r="G278" s="12"/>
      <c r="H278" s="14"/>
      <c r="I278" s="14"/>
      <c r="J278" s="19"/>
      <c r="K278" s="20" t="str">
        <f>IF($A278="","",IF(AND(AND(ISNUMBER(E278),N(E278)&gt;=18264,N(E278)&lt;=73050),AND(ISNUMBER(F278),N(F278)&gt;=18264,N(F278)&lt;=73050),N(F278)&gt;=N(E278)),F278-E278+1,"n/a"))</f>
        <v/>
      </c>
      <c r="L278" s="21" t="str">
        <f>IF($A278="","",IF(ISNUMBER(K278),K278*N(J278),"n/a"))</f>
        <v/>
      </c>
      <c r="M278" s="17" t="str">
        <f>IF($A278="","",IF(NOT(ISNUMBER(K278)),"Check dates",IF(J278=1,"Done",IF(NOT(AND(ISNUMBER(Dashboard!$B$3),N(Dashboard!$B$3)&gt;=18264,N(Dashboard!$B$3)&lt;=73050)),"Check data",IF(Dashboard!$B$3&gt;F278,"Late",IF(Dashboard!$B$3&gt;=E278,"In progress","Not started"))))))</f>
        <v/>
      </c>
      <c r="N278" s="17" t="str">
        <f>IF($A278="","",IF(G278="","",IF(SUMPRODUCT(--($A$2:$A$300=G278))&lt;&gt;1,"Check ID",IF(OR(NOT(ISNUMBER(K278)),NOT(ISNUMBER(INDEX($K$2:$K$300,SUMPRODUCT(--($A$2:$A$300=G278),ROW($A$2:$A$300))-1)))),"Check dates",IF(INDEX($F$2:$F$300,SUMPRODUCT(--($A$2:$A$300=G278),ROW($A$2:$A$300))-1)&gt;=E278,"Conflict","OK")))))</f>
        <v/>
      </c>
      <c r="O278" s="17" t="str">
        <f>IF(COUNTA($A278:$J278)=0,"",IF($A278="","Check ID",IF(SUMPRODUCT(--($A$2:$A$300=$A278))&gt;1,"Duplicate ID",IF(OR($B278="",SUMPRODUCT(--(Phases!$A$2:$A$50=$B278))=0),"Check phase",IF(OR(NOT(AND(ISNUMBER(H278),N(H278)&gt;=0,N(H278)&lt;=1000000000)),NOT(AND(ISNUMBER(I278),N(I278)&gt;=0,N(I278)&lt;=1000000000)),NOT(AND(ISNUMBER(J278),N(J278)&gt;=0,N(J278)&lt;=1))),"Check inputs","OK")))))</f>
        <v/>
      </c>
    </row>
    <row r="279" ht="28" customHeight="1" spans="1:15" x14ac:dyDescent="0.25">
      <c r="A279" s="12"/>
      <c r="B279" s="12"/>
      <c r="C279" s="13"/>
      <c r="D279" s="13"/>
      <c r="E279" s="18"/>
      <c r="F279" s="18"/>
      <c r="G279" s="12"/>
      <c r="H279" s="14"/>
      <c r="I279" s="14"/>
      <c r="J279" s="19"/>
      <c r="K279" s="20" t="str">
        <f>IF($A279="","",IF(AND(AND(ISNUMBER(E279),N(E279)&gt;=18264,N(E279)&lt;=73050),AND(ISNUMBER(F279),N(F279)&gt;=18264,N(F279)&lt;=73050),N(F279)&gt;=N(E279)),F279-E279+1,"n/a"))</f>
        <v/>
      </c>
      <c r="L279" s="21" t="str">
        <f>IF($A279="","",IF(ISNUMBER(K279),K279*N(J279),"n/a"))</f>
        <v/>
      </c>
      <c r="M279" s="17" t="str">
        <f>IF($A279="","",IF(NOT(ISNUMBER(K279)),"Check dates",IF(J279=1,"Done",IF(NOT(AND(ISNUMBER(Dashboard!$B$3),N(Dashboard!$B$3)&gt;=18264,N(Dashboard!$B$3)&lt;=73050)),"Check data",IF(Dashboard!$B$3&gt;F279,"Late",IF(Dashboard!$B$3&gt;=E279,"In progress","Not started"))))))</f>
        <v/>
      </c>
      <c r="N279" s="17" t="str">
        <f>IF($A279="","",IF(G279="","",IF(SUMPRODUCT(--($A$2:$A$300=G279))&lt;&gt;1,"Check ID",IF(OR(NOT(ISNUMBER(K279)),NOT(ISNUMBER(INDEX($K$2:$K$300,SUMPRODUCT(--($A$2:$A$300=G279),ROW($A$2:$A$300))-1)))),"Check dates",IF(INDEX($F$2:$F$300,SUMPRODUCT(--($A$2:$A$300=G279),ROW($A$2:$A$300))-1)&gt;=E279,"Conflict","OK")))))</f>
        <v/>
      </c>
      <c r="O279" s="17" t="str">
        <f>IF(COUNTA($A279:$J279)=0,"",IF($A279="","Check ID",IF(SUMPRODUCT(--($A$2:$A$300=$A279))&gt;1,"Duplicate ID",IF(OR($B279="",SUMPRODUCT(--(Phases!$A$2:$A$50=$B279))=0),"Check phase",IF(OR(NOT(AND(ISNUMBER(H279),N(H279)&gt;=0,N(H279)&lt;=1000000000)),NOT(AND(ISNUMBER(I279),N(I279)&gt;=0,N(I279)&lt;=1000000000)),NOT(AND(ISNUMBER(J279),N(J279)&gt;=0,N(J279)&lt;=1))),"Check inputs","OK")))))</f>
        <v/>
      </c>
    </row>
    <row r="280" ht="28" customHeight="1" spans="1:15" x14ac:dyDescent="0.25">
      <c r="A280" s="12"/>
      <c r="B280" s="12"/>
      <c r="C280" s="13"/>
      <c r="D280" s="13"/>
      <c r="E280" s="18"/>
      <c r="F280" s="18"/>
      <c r="G280" s="12"/>
      <c r="H280" s="14"/>
      <c r="I280" s="14"/>
      <c r="J280" s="19"/>
      <c r="K280" s="20" t="str">
        <f>IF($A280="","",IF(AND(AND(ISNUMBER(E280),N(E280)&gt;=18264,N(E280)&lt;=73050),AND(ISNUMBER(F280),N(F280)&gt;=18264,N(F280)&lt;=73050),N(F280)&gt;=N(E280)),F280-E280+1,"n/a"))</f>
        <v/>
      </c>
      <c r="L280" s="21" t="str">
        <f>IF($A280="","",IF(ISNUMBER(K280),K280*N(J280),"n/a"))</f>
        <v/>
      </c>
      <c r="M280" s="17" t="str">
        <f>IF($A280="","",IF(NOT(ISNUMBER(K280)),"Check dates",IF(J280=1,"Done",IF(NOT(AND(ISNUMBER(Dashboard!$B$3),N(Dashboard!$B$3)&gt;=18264,N(Dashboard!$B$3)&lt;=73050)),"Check data",IF(Dashboard!$B$3&gt;F280,"Late",IF(Dashboard!$B$3&gt;=E280,"In progress","Not started"))))))</f>
        <v/>
      </c>
      <c r="N280" s="17" t="str">
        <f>IF($A280="","",IF(G280="","",IF(SUMPRODUCT(--($A$2:$A$300=G280))&lt;&gt;1,"Check ID",IF(OR(NOT(ISNUMBER(K280)),NOT(ISNUMBER(INDEX($K$2:$K$300,SUMPRODUCT(--($A$2:$A$300=G280),ROW($A$2:$A$300))-1)))),"Check dates",IF(INDEX($F$2:$F$300,SUMPRODUCT(--($A$2:$A$300=G280),ROW($A$2:$A$300))-1)&gt;=E280,"Conflict","OK")))))</f>
        <v/>
      </c>
      <c r="O280" s="17" t="str">
        <f>IF(COUNTA($A280:$J280)=0,"",IF($A280="","Check ID",IF(SUMPRODUCT(--($A$2:$A$300=$A280))&gt;1,"Duplicate ID",IF(OR($B280="",SUMPRODUCT(--(Phases!$A$2:$A$50=$B280))=0),"Check phase",IF(OR(NOT(AND(ISNUMBER(H280),N(H280)&gt;=0,N(H280)&lt;=1000000000)),NOT(AND(ISNUMBER(I280),N(I280)&gt;=0,N(I280)&lt;=1000000000)),NOT(AND(ISNUMBER(J280),N(J280)&gt;=0,N(J280)&lt;=1))),"Check inputs","OK")))))</f>
        <v/>
      </c>
    </row>
    <row r="281" ht="28" customHeight="1" spans="1:15" x14ac:dyDescent="0.25">
      <c r="A281" s="12"/>
      <c r="B281" s="12"/>
      <c r="C281" s="13"/>
      <c r="D281" s="13"/>
      <c r="E281" s="18"/>
      <c r="F281" s="18"/>
      <c r="G281" s="12"/>
      <c r="H281" s="14"/>
      <c r="I281" s="14"/>
      <c r="J281" s="19"/>
      <c r="K281" s="20" t="str">
        <f>IF($A281="","",IF(AND(AND(ISNUMBER(E281),N(E281)&gt;=18264,N(E281)&lt;=73050),AND(ISNUMBER(F281),N(F281)&gt;=18264,N(F281)&lt;=73050),N(F281)&gt;=N(E281)),F281-E281+1,"n/a"))</f>
        <v/>
      </c>
      <c r="L281" s="21" t="str">
        <f>IF($A281="","",IF(ISNUMBER(K281),K281*N(J281),"n/a"))</f>
        <v/>
      </c>
      <c r="M281" s="17" t="str">
        <f>IF($A281="","",IF(NOT(ISNUMBER(K281)),"Check dates",IF(J281=1,"Done",IF(NOT(AND(ISNUMBER(Dashboard!$B$3),N(Dashboard!$B$3)&gt;=18264,N(Dashboard!$B$3)&lt;=73050)),"Check data",IF(Dashboard!$B$3&gt;F281,"Late",IF(Dashboard!$B$3&gt;=E281,"In progress","Not started"))))))</f>
        <v/>
      </c>
      <c r="N281" s="17" t="str">
        <f>IF($A281="","",IF(G281="","",IF(SUMPRODUCT(--($A$2:$A$300=G281))&lt;&gt;1,"Check ID",IF(OR(NOT(ISNUMBER(K281)),NOT(ISNUMBER(INDEX($K$2:$K$300,SUMPRODUCT(--($A$2:$A$300=G281),ROW($A$2:$A$300))-1)))),"Check dates",IF(INDEX($F$2:$F$300,SUMPRODUCT(--($A$2:$A$300=G281),ROW($A$2:$A$300))-1)&gt;=E281,"Conflict","OK")))))</f>
        <v/>
      </c>
      <c r="O281" s="17" t="str">
        <f>IF(COUNTA($A281:$J281)=0,"",IF($A281="","Check ID",IF(SUMPRODUCT(--($A$2:$A$300=$A281))&gt;1,"Duplicate ID",IF(OR($B281="",SUMPRODUCT(--(Phases!$A$2:$A$50=$B281))=0),"Check phase",IF(OR(NOT(AND(ISNUMBER(H281),N(H281)&gt;=0,N(H281)&lt;=1000000000)),NOT(AND(ISNUMBER(I281),N(I281)&gt;=0,N(I281)&lt;=1000000000)),NOT(AND(ISNUMBER(J281),N(J281)&gt;=0,N(J281)&lt;=1))),"Check inputs","OK")))))</f>
        <v/>
      </c>
    </row>
    <row r="282" ht="28" customHeight="1" spans="1:15" x14ac:dyDescent="0.25">
      <c r="A282" s="12"/>
      <c r="B282" s="12"/>
      <c r="C282" s="13"/>
      <c r="D282" s="13"/>
      <c r="E282" s="18"/>
      <c r="F282" s="18"/>
      <c r="G282" s="12"/>
      <c r="H282" s="14"/>
      <c r="I282" s="14"/>
      <c r="J282" s="19"/>
      <c r="K282" s="20" t="str">
        <f>IF($A282="","",IF(AND(AND(ISNUMBER(E282),N(E282)&gt;=18264,N(E282)&lt;=73050),AND(ISNUMBER(F282),N(F282)&gt;=18264,N(F282)&lt;=73050),N(F282)&gt;=N(E282)),F282-E282+1,"n/a"))</f>
        <v/>
      </c>
      <c r="L282" s="21" t="str">
        <f>IF($A282="","",IF(ISNUMBER(K282),K282*N(J282),"n/a"))</f>
        <v/>
      </c>
      <c r="M282" s="17" t="str">
        <f>IF($A282="","",IF(NOT(ISNUMBER(K282)),"Check dates",IF(J282=1,"Done",IF(NOT(AND(ISNUMBER(Dashboard!$B$3),N(Dashboard!$B$3)&gt;=18264,N(Dashboard!$B$3)&lt;=73050)),"Check data",IF(Dashboard!$B$3&gt;F282,"Late",IF(Dashboard!$B$3&gt;=E282,"In progress","Not started"))))))</f>
        <v/>
      </c>
      <c r="N282" s="17" t="str">
        <f>IF($A282="","",IF(G282="","",IF(SUMPRODUCT(--($A$2:$A$300=G282))&lt;&gt;1,"Check ID",IF(OR(NOT(ISNUMBER(K282)),NOT(ISNUMBER(INDEX($K$2:$K$300,SUMPRODUCT(--($A$2:$A$300=G282),ROW($A$2:$A$300))-1)))),"Check dates",IF(INDEX($F$2:$F$300,SUMPRODUCT(--($A$2:$A$300=G282),ROW($A$2:$A$300))-1)&gt;=E282,"Conflict","OK")))))</f>
        <v/>
      </c>
      <c r="O282" s="17" t="str">
        <f>IF(COUNTA($A282:$J282)=0,"",IF($A282="","Check ID",IF(SUMPRODUCT(--($A$2:$A$300=$A282))&gt;1,"Duplicate ID",IF(OR($B282="",SUMPRODUCT(--(Phases!$A$2:$A$50=$B282))=0),"Check phase",IF(OR(NOT(AND(ISNUMBER(H282),N(H282)&gt;=0,N(H282)&lt;=1000000000)),NOT(AND(ISNUMBER(I282),N(I282)&gt;=0,N(I282)&lt;=1000000000)),NOT(AND(ISNUMBER(J282),N(J282)&gt;=0,N(J282)&lt;=1))),"Check inputs","OK")))))</f>
        <v/>
      </c>
    </row>
    <row r="283" ht="28" customHeight="1" spans="1:15" x14ac:dyDescent="0.25">
      <c r="A283" s="12"/>
      <c r="B283" s="12"/>
      <c r="C283" s="13"/>
      <c r="D283" s="13"/>
      <c r="E283" s="18"/>
      <c r="F283" s="18"/>
      <c r="G283" s="12"/>
      <c r="H283" s="14"/>
      <c r="I283" s="14"/>
      <c r="J283" s="19"/>
      <c r="K283" s="20" t="str">
        <f>IF($A283="","",IF(AND(AND(ISNUMBER(E283),N(E283)&gt;=18264,N(E283)&lt;=73050),AND(ISNUMBER(F283),N(F283)&gt;=18264,N(F283)&lt;=73050),N(F283)&gt;=N(E283)),F283-E283+1,"n/a"))</f>
        <v/>
      </c>
      <c r="L283" s="21" t="str">
        <f>IF($A283="","",IF(ISNUMBER(K283),K283*N(J283),"n/a"))</f>
        <v/>
      </c>
      <c r="M283" s="17" t="str">
        <f>IF($A283="","",IF(NOT(ISNUMBER(K283)),"Check dates",IF(J283=1,"Done",IF(NOT(AND(ISNUMBER(Dashboard!$B$3),N(Dashboard!$B$3)&gt;=18264,N(Dashboard!$B$3)&lt;=73050)),"Check data",IF(Dashboard!$B$3&gt;F283,"Late",IF(Dashboard!$B$3&gt;=E283,"In progress","Not started"))))))</f>
        <v/>
      </c>
      <c r="N283" s="17" t="str">
        <f>IF($A283="","",IF(G283="","",IF(SUMPRODUCT(--($A$2:$A$300=G283))&lt;&gt;1,"Check ID",IF(OR(NOT(ISNUMBER(K283)),NOT(ISNUMBER(INDEX($K$2:$K$300,SUMPRODUCT(--($A$2:$A$300=G283),ROW($A$2:$A$300))-1)))),"Check dates",IF(INDEX($F$2:$F$300,SUMPRODUCT(--($A$2:$A$300=G283),ROW($A$2:$A$300))-1)&gt;=E283,"Conflict","OK")))))</f>
        <v/>
      </c>
      <c r="O283" s="17" t="str">
        <f>IF(COUNTA($A283:$J283)=0,"",IF($A283="","Check ID",IF(SUMPRODUCT(--($A$2:$A$300=$A283))&gt;1,"Duplicate ID",IF(OR($B283="",SUMPRODUCT(--(Phases!$A$2:$A$50=$B283))=0),"Check phase",IF(OR(NOT(AND(ISNUMBER(H283),N(H283)&gt;=0,N(H283)&lt;=1000000000)),NOT(AND(ISNUMBER(I283),N(I283)&gt;=0,N(I283)&lt;=1000000000)),NOT(AND(ISNUMBER(J283),N(J283)&gt;=0,N(J283)&lt;=1))),"Check inputs","OK")))))</f>
        <v/>
      </c>
    </row>
    <row r="284" ht="28" customHeight="1" spans="1:15" x14ac:dyDescent="0.25">
      <c r="A284" s="12"/>
      <c r="B284" s="12"/>
      <c r="C284" s="13"/>
      <c r="D284" s="13"/>
      <c r="E284" s="18"/>
      <c r="F284" s="18"/>
      <c r="G284" s="12"/>
      <c r="H284" s="14"/>
      <c r="I284" s="14"/>
      <c r="J284" s="19"/>
      <c r="K284" s="20" t="str">
        <f>IF($A284="","",IF(AND(AND(ISNUMBER(E284),N(E284)&gt;=18264,N(E284)&lt;=73050),AND(ISNUMBER(F284),N(F284)&gt;=18264,N(F284)&lt;=73050),N(F284)&gt;=N(E284)),F284-E284+1,"n/a"))</f>
        <v/>
      </c>
      <c r="L284" s="21" t="str">
        <f>IF($A284="","",IF(ISNUMBER(K284),K284*N(J284),"n/a"))</f>
        <v/>
      </c>
      <c r="M284" s="17" t="str">
        <f>IF($A284="","",IF(NOT(ISNUMBER(K284)),"Check dates",IF(J284=1,"Done",IF(NOT(AND(ISNUMBER(Dashboard!$B$3),N(Dashboard!$B$3)&gt;=18264,N(Dashboard!$B$3)&lt;=73050)),"Check data",IF(Dashboard!$B$3&gt;F284,"Late",IF(Dashboard!$B$3&gt;=E284,"In progress","Not started"))))))</f>
        <v/>
      </c>
      <c r="N284" s="17" t="str">
        <f>IF($A284="","",IF(G284="","",IF(SUMPRODUCT(--($A$2:$A$300=G284))&lt;&gt;1,"Check ID",IF(OR(NOT(ISNUMBER(K284)),NOT(ISNUMBER(INDEX($K$2:$K$300,SUMPRODUCT(--($A$2:$A$300=G284),ROW($A$2:$A$300))-1)))),"Check dates",IF(INDEX($F$2:$F$300,SUMPRODUCT(--($A$2:$A$300=G284),ROW($A$2:$A$300))-1)&gt;=E284,"Conflict","OK")))))</f>
        <v/>
      </c>
      <c r="O284" s="17" t="str">
        <f>IF(COUNTA($A284:$J284)=0,"",IF($A284="","Check ID",IF(SUMPRODUCT(--($A$2:$A$300=$A284))&gt;1,"Duplicate ID",IF(OR($B284="",SUMPRODUCT(--(Phases!$A$2:$A$50=$B284))=0),"Check phase",IF(OR(NOT(AND(ISNUMBER(H284),N(H284)&gt;=0,N(H284)&lt;=1000000000)),NOT(AND(ISNUMBER(I284),N(I284)&gt;=0,N(I284)&lt;=1000000000)),NOT(AND(ISNUMBER(J284),N(J284)&gt;=0,N(J284)&lt;=1))),"Check inputs","OK")))))</f>
        <v/>
      </c>
    </row>
    <row r="285" ht="28" customHeight="1" spans="1:15" x14ac:dyDescent="0.25">
      <c r="A285" s="12"/>
      <c r="B285" s="12"/>
      <c r="C285" s="13"/>
      <c r="D285" s="13"/>
      <c r="E285" s="18"/>
      <c r="F285" s="18"/>
      <c r="G285" s="12"/>
      <c r="H285" s="14"/>
      <c r="I285" s="14"/>
      <c r="J285" s="19"/>
      <c r="K285" s="20" t="str">
        <f>IF($A285="","",IF(AND(AND(ISNUMBER(E285),N(E285)&gt;=18264,N(E285)&lt;=73050),AND(ISNUMBER(F285),N(F285)&gt;=18264,N(F285)&lt;=73050),N(F285)&gt;=N(E285)),F285-E285+1,"n/a"))</f>
        <v/>
      </c>
      <c r="L285" s="21" t="str">
        <f>IF($A285="","",IF(ISNUMBER(K285),K285*N(J285),"n/a"))</f>
        <v/>
      </c>
      <c r="M285" s="17" t="str">
        <f>IF($A285="","",IF(NOT(ISNUMBER(K285)),"Check dates",IF(J285=1,"Done",IF(NOT(AND(ISNUMBER(Dashboard!$B$3),N(Dashboard!$B$3)&gt;=18264,N(Dashboard!$B$3)&lt;=73050)),"Check data",IF(Dashboard!$B$3&gt;F285,"Late",IF(Dashboard!$B$3&gt;=E285,"In progress","Not started"))))))</f>
        <v/>
      </c>
      <c r="N285" s="17" t="str">
        <f>IF($A285="","",IF(G285="","",IF(SUMPRODUCT(--($A$2:$A$300=G285))&lt;&gt;1,"Check ID",IF(OR(NOT(ISNUMBER(K285)),NOT(ISNUMBER(INDEX($K$2:$K$300,SUMPRODUCT(--($A$2:$A$300=G285),ROW($A$2:$A$300))-1)))),"Check dates",IF(INDEX($F$2:$F$300,SUMPRODUCT(--($A$2:$A$300=G285),ROW($A$2:$A$300))-1)&gt;=E285,"Conflict","OK")))))</f>
        <v/>
      </c>
      <c r="O285" s="17" t="str">
        <f>IF(COUNTA($A285:$J285)=0,"",IF($A285="","Check ID",IF(SUMPRODUCT(--($A$2:$A$300=$A285))&gt;1,"Duplicate ID",IF(OR($B285="",SUMPRODUCT(--(Phases!$A$2:$A$50=$B285))=0),"Check phase",IF(OR(NOT(AND(ISNUMBER(H285),N(H285)&gt;=0,N(H285)&lt;=1000000000)),NOT(AND(ISNUMBER(I285),N(I285)&gt;=0,N(I285)&lt;=1000000000)),NOT(AND(ISNUMBER(J285),N(J285)&gt;=0,N(J285)&lt;=1))),"Check inputs","OK")))))</f>
        <v/>
      </c>
    </row>
    <row r="286" ht="28" customHeight="1" spans="1:15" x14ac:dyDescent="0.25">
      <c r="A286" s="12"/>
      <c r="B286" s="12"/>
      <c r="C286" s="13"/>
      <c r="D286" s="13"/>
      <c r="E286" s="18"/>
      <c r="F286" s="18"/>
      <c r="G286" s="12"/>
      <c r="H286" s="14"/>
      <c r="I286" s="14"/>
      <c r="J286" s="19"/>
      <c r="K286" s="20" t="str">
        <f>IF($A286="","",IF(AND(AND(ISNUMBER(E286),N(E286)&gt;=18264,N(E286)&lt;=73050),AND(ISNUMBER(F286),N(F286)&gt;=18264,N(F286)&lt;=73050),N(F286)&gt;=N(E286)),F286-E286+1,"n/a"))</f>
        <v/>
      </c>
      <c r="L286" s="21" t="str">
        <f>IF($A286="","",IF(ISNUMBER(K286),K286*N(J286),"n/a"))</f>
        <v/>
      </c>
      <c r="M286" s="17" t="str">
        <f>IF($A286="","",IF(NOT(ISNUMBER(K286)),"Check dates",IF(J286=1,"Done",IF(NOT(AND(ISNUMBER(Dashboard!$B$3),N(Dashboard!$B$3)&gt;=18264,N(Dashboard!$B$3)&lt;=73050)),"Check data",IF(Dashboard!$B$3&gt;F286,"Late",IF(Dashboard!$B$3&gt;=E286,"In progress","Not started"))))))</f>
        <v/>
      </c>
      <c r="N286" s="17" t="str">
        <f>IF($A286="","",IF(G286="","",IF(SUMPRODUCT(--($A$2:$A$300=G286))&lt;&gt;1,"Check ID",IF(OR(NOT(ISNUMBER(K286)),NOT(ISNUMBER(INDEX($K$2:$K$300,SUMPRODUCT(--($A$2:$A$300=G286),ROW($A$2:$A$300))-1)))),"Check dates",IF(INDEX($F$2:$F$300,SUMPRODUCT(--($A$2:$A$300=G286),ROW($A$2:$A$300))-1)&gt;=E286,"Conflict","OK")))))</f>
        <v/>
      </c>
      <c r="O286" s="17" t="str">
        <f>IF(COUNTA($A286:$J286)=0,"",IF($A286="","Check ID",IF(SUMPRODUCT(--($A$2:$A$300=$A286))&gt;1,"Duplicate ID",IF(OR($B286="",SUMPRODUCT(--(Phases!$A$2:$A$50=$B286))=0),"Check phase",IF(OR(NOT(AND(ISNUMBER(H286),N(H286)&gt;=0,N(H286)&lt;=1000000000)),NOT(AND(ISNUMBER(I286),N(I286)&gt;=0,N(I286)&lt;=1000000000)),NOT(AND(ISNUMBER(J286),N(J286)&gt;=0,N(J286)&lt;=1))),"Check inputs","OK")))))</f>
        <v/>
      </c>
    </row>
    <row r="287" ht="28" customHeight="1" spans="1:15" x14ac:dyDescent="0.25">
      <c r="A287" s="12"/>
      <c r="B287" s="12"/>
      <c r="C287" s="13"/>
      <c r="D287" s="13"/>
      <c r="E287" s="18"/>
      <c r="F287" s="18"/>
      <c r="G287" s="12"/>
      <c r="H287" s="14"/>
      <c r="I287" s="14"/>
      <c r="J287" s="19"/>
      <c r="K287" s="20" t="str">
        <f>IF($A287="","",IF(AND(AND(ISNUMBER(E287),N(E287)&gt;=18264,N(E287)&lt;=73050),AND(ISNUMBER(F287),N(F287)&gt;=18264,N(F287)&lt;=73050),N(F287)&gt;=N(E287)),F287-E287+1,"n/a"))</f>
        <v/>
      </c>
      <c r="L287" s="21" t="str">
        <f>IF($A287="","",IF(ISNUMBER(K287),K287*N(J287),"n/a"))</f>
        <v/>
      </c>
      <c r="M287" s="17" t="str">
        <f>IF($A287="","",IF(NOT(ISNUMBER(K287)),"Check dates",IF(J287=1,"Done",IF(NOT(AND(ISNUMBER(Dashboard!$B$3),N(Dashboard!$B$3)&gt;=18264,N(Dashboard!$B$3)&lt;=73050)),"Check data",IF(Dashboard!$B$3&gt;F287,"Late",IF(Dashboard!$B$3&gt;=E287,"In progress","Not started"))))))</f>
        <v/>
      </c>
      <c r="N287" s="17" t="str">
        <f>IF($A287="","",IF(G287="","",IF(SUMPRODUCT(--($A$2:$A$300=G287))&lt;&gt;1,"Check ID",IF(OR(NOT(ISNUMBER(K287)),NOT(ISNUMBER(INDEX($K$2:$K$300,SUMPRODUCT(--($A$2:$A$300=G287),ROW($A$2:$A$300))-1)))),"Check dates",IF(INDEX($F$2:$F$300,SUMPRODUCT(--($A$2:$A$300=G287),ROW($A$2:$A$300))-1)&gt;=E287,"Conflict","OK")))))</f>
        <v/>
      </c>
      <c r="O287" s="17" t="str">
        <f>IF(COUNTA($A287:$J287)=0,"",IF($A287="","Check ID",IF(SUMPRODUCT(--($A$2:$A$300=$A287))&gt;1,"Duplicate ID",IF(OR($B287="",SUMPRODUCT(--(Phases!$A$2:$A$50=$B287))=0),"Check phase",IF(OR(NOT(AND(ISNUMBER(H287),N(H287)&gt;=0,N(H287)&lt;=1000000000)),NOT(AND(ISNUMBER(I287),N(I287)&gt;=0,N(I287)&lt;=1000000000)),NOT(AND(ISNUMBER(J287),N(J287)&gt;=0,N(J287)&lt;=1))),"Check inputs","OK")))))</f>
        <v/>
      </c>
    </row>
    <row r="288" ht="28" customHeight="1" spans="1:15" x14ac:dyDescent="0.25">
      <c r="A288" s="12"/>
      <c r="B288" s="12"/>
      <c r="C288" s="13"/>
      <c r="D288" s="13"/>
      <c r="E288" s="18"/>
      <c r="F288" s="18"/>
      <c r="G288" s="12"/>
      <c r="H288" s="14"/>
      <c r="I288" s="14"/>
      <c r="J288" s="19"/>
      <c r="K288" s="20" t="str">
        <f>IF($A288="","",IF(AND(AND(ISNUMBER(E288),N(E288)&gt;=18264,N(E288)&lt;=73050),AND(ISNUMBER(F288),N(F288)&gt;=18264,N(F288)&lt;=73050),N(F288)&gt;=N(E288)),F288-E288+1,"n/a"))</f>
        <v/>
      </c>
      <c r="L288" s="21" t="str">
        <f>IF($A288="","",IF(ISNUMBER(K288),K288*N(J288),"n/a"))</f>
        <v/>
      </c>
      <c r="M288" s="17" t="str">
        <f>IF($A288="","",IF(NOT(ISNUMBER(K288)),"Check dates",IF(J288=1,"Done",IF(NOT(AND(ISNUMBER(Dashboard!$B$3),N(Dashboard!$B$3)&gt;=18264,N(Dashboard!$B$3)&lt;=73050)),"Check data",IF(Dashboard!$B$3&gt;F288,"Late",IF(Dashboard!$B$3&gt;=E288,"In progress","Not started"))))))</f>
        <v/>
      </c>
      <c r="N288" s="17" t="str">
        <f>IF($A288="","",IF(G288="","",IF(SUMPRODUCT(--($A$2:$A$300=G288))&lt;&gt;1,"Check ID",IF(OR(NOT(ISNUMBER(K288)),NOT(ISNUMBER(INDEX($K$2:$K$300,SUMPRODUCT(--($A$2:$A$300=G288),ROW($A$2:$A$300))-1)))),"Check dates",IF(INDEX($F$2:$F$300,SUMPRODUCT(--($A$2:$A$300=G288),ROW($A$2:$A$300))-1)&gt;=E288,"Conflict","OK")))))</f>
        <v/>
      </c>
      <c r="O288" s="17" t="str">
        <f>IF(COUNTA($A288:$J288)=0,"",IF($A288="","Check ID",IF(SUMPRODUCT(--($A$2:$A$300=$A288))&gt;1,"Duplicate ID",IF(OR($B288="",SUMPRODUCT(--(Phases!$A$2:$A$50=$B288))=0),"Check phase",IF(OR(NOT(AND(ISNUMBER(H288),N(H288)&gt;=0,N(H288)&lt;=1000000000)),NOT(AND(ISNUMBER(I288),N(I288)&gt;=0,N(I288)&lt;=1000000000)),NOT(AND(ISNUMBER(J288),N(J288)&gt;=0,N(J288)&lt;=1))),"Check inputs","OK")))))</f>
        <v/>
      </c>
    </row>
    <row r="289" ht="28" customHeight="1" spans="1:15" x14ac:dyDescent="0.25">
      <c r="A289" s="12"/>
      <c r="B289" s="12"/>
      <c r="C289" s="13"/>
      <c r="D289" s="13"/>
      <c r="E289" s="18"/>
      <c r="F289" s="18"/>
      <c r="G289" s="12"/>
      <c r="H289" s="14"/>
      <c r="I289" s="14"/>
      <c r="J289" s="19"/>
      <c r="K289" s="20" t="str">
        <f>IF($A289="","",IF(AND(AND(ISNUMBER(E289),N(E289)&gt;=18264,N(E289)&lt;=73050),AND(ISNUMBER(F289),N(F289)&gt;=18264,N(F289)&lt;=73050),N(F289)&gt;=N(E289)),F289-E289+1,"n/a"))</f>
        <v/>
      </c>
      <c r="L289" s="21" t="str">
        <f>IF($A289="","",IF(ISNUMBER(K289),K289*N(J289),"n/a"))</f>
        <v/>
      </c>
      <c r="M289" s="17" t="str">
        <f>IF($A289="","",IF(NOT(ISNUMBER(K289)),"Check dates",IF(J289=1,"Done",IF(NOT(AND(ISNUMBER(Dashboard!$B$3),N(Dashboard!$B$3)&gt;=18264,N(Dashboard!$B$3)&lt;=73050)),"Check data",IF(Dashboard!$B$3&gt;F289,"Late",IF(Dashboard!$B$3&gt;=E289,"In progress","Not started"))))))</f>
        <v/>
      </c>
      <c r="N289" s="17" t="str">
        <f>IF($A289="","",IF(G289="","",IF(SUMPRODUCT(--($A$2:$A$300=G289))&lt;&gt;1,"Check ID",IF(OR(NOT(ISNUMBER(K289)),NOT(ISNUMBER(INDEX($K$2:$K$300,SUMPRODUCT(--($A$2:$A$300=G289),ROW($A$2:$A$300))-1)))),"Check dates",IF(INDEX($F$2:$F$300,SUMPRODUCT(--($A$2:$A$300=G289),ROW($A$2:$A$300))-1)&gt;=E289,"Conflict","OK")))))</f>
        <v/>
      </c>
      <c r="O289" s="17" t="str">
        <f>IF(COUNTA($A289:$J289)=0,"",IF($A289="","Check ID",IF(SUMPRODUCT(--($A$2:$A$300=$A289))&gt;1,"Duplicate ID",IF(OR($B289="",SUMPRODUCT(--(Phases!$A$2:$A$50=$B289))=0),"Check phase",IF(OR(NOT(AND(ISNUMBER(H289),N(H289)&gt;=0,N(H289)&lt;=1000000000)),NOT(AND(ISNUMBER(I289),N(I289)&gt;=0,N(I289)&lt;=1000000000)),NOT(AND(ISNUMBER(J289),N(J289)&gt;=0,N(J289)&lt;=1))),"Check inputs","OK")))))</f>
        <v/>
      </c>
    </row>
    <row r="290" ht="28" customHeight="1" spans="1:15" x14ac:dyDescent="0.25">
      <c r="A290" s="12"/>
      <c r="B290" s="12"/>
      <c r="C290" s="13"/>
      <c r="D290" s="13"/>
      <c r="E290" s="18"/>
      <c r="F290" s="18"/>
      <c r="G290" s="12"/>
      <c r="H290" s="14"/>
      <c r="I290" s="14"/>
      <c r="J290" s="19"/>
      <c r="K290" s="20" t="str">
        <f>IF($A290="","",IF(AND(AND(ISNUMBER(E290),N(E290)&gt;=18264,N(E290)&lt;=73050),AND(ISNUMBER(F290),N(F290)&gt;=18264,N(F290)&lt;=73050),N(F290)&gt;=N(E290)),F290-E290+1,"n/a"))</f>
        <v/>
      </c>
      <c r="L290" s="21" t="str">
        <f>IF($A290="","",IF(ISNUMBER(K290),K290*N(J290),"n/a"))</f>
        <v/>
      </c>
      <c r="M290" s="17" t="str">
        <f>IF($A290="","",IF(NOT(ISNUMBER(K290)),"Check dates",IF(J290=1,"Done",IF(NOT(AND(ISNUMBER(Dashboard!$B$3),N(Dashboard!$B$3)&gt;=18264,N(Dashboard!$B$3)&lt;=73050)),"Check data",IF(Dashboard!$B$3&gt;F290,"Late",IF(Dashboard!$B$3&gt;=E290,"In progress","Not started"))))))</f>
        <v/>
      </c>
      <c r="N290" s="17" t="str">
        <f>IF($A290="","",IF(G290="","",IF(SUMPRODUCT(--($A$2:$A$300=G290))&lt;&gt;1,"Check ID",IF(OR(NOT(ISNUMBER(K290)),NOT(ISNUMBER(INDEX($K$2:$K$300,SUMPRODUCT(--($A$2:$A$300=G290),ROW($A$2:$A$300))-1)))),"Check dates",IF(INDEX($F$2:$F$300,SUMPRODUCT(--($A$2:$A$300=G290),ROW($A$2:$A$300))-1)&gt;=E290,"Conflict","OK")))))</f>
        <v/>
      </c>
      <c r="O290" s="17" t="str">
        <f>IF(COUNTA($A290:$J290)=0,"",IF($A290="","Check ID",IF(SUMPRODUCT(--($A$2:$A$300=$A290))&gt;1,"Duplicate ID",IF(OR($B290="",SUMPRODUCT(--(Phases!$A$2:$A$50=$B290))=0),"Check phase",IF(OR(NOT(AND(ISNUMBER(H290),N(H290)&gt;=0,N(H290)&lt;=1000000000)),NOT(AND(ISNUMBER(I290),N(I290)&gt;=0,N(I290)&lt;=1000000000)),NOT(AND(ISNUMBER(J290),N(J290)&gt;=0,N(J290)&lt;=1))),"Check inputs","OK")))))</f>
        <v/>
      </c>
    </row>
    <row r="291" ht="28" customHeight="1" spans="1:15" x14ac:dyDescent="0.25">
      <c r="A291" s="12"/>
      <c r="B291" s="12"/>
      <c r="C291" s="13"/>
      <c r="D291" s="13"/>
      <c r="E291" s="18"/>
      <c r="F291" s="18"/>
      <c r="G291" s="12"/>
      <c r="H291" s="14"/>
      <c r="I291" s="14"/>
      <c r="J291" s="19"/>
      <c r="K291" s="20" t="str">
        <f>IF($A291="","",IF(AND(AND(ISNUMBER(E291),N(E291)&gt;=18264,N(E291)&lt;=73050),AND(ISNUMBER(F291),N(F291)&gt;=18264,N(F291)&lt;=73050),N(F291)&gt;=N(E291)),F291-E291+1,"n/a"))</f>
        <v/>
      </c>
      <c r="L291" s="21" t="str">
        <f>IF($A291="","",IF(ISNUMBER(K291),K291*N(J291),"n/a"))</f>
        <v/>
      </c>
      <c r="M291" s="17" t="str">
        <f>IF($A291="","",IF(NOT(ISNUMBER(K291)),"Check dates",IF(J291=1,"Done",IF(NOT(AND(ISNUMBER(Dashboard!$B$3),N(Dashboard!$B$3)&gt;=18264,N(Dashboard!$B$3)&lt;=73050)),"Check data",IF(Dashboard!$B$3&gt;F291,"Late",IF(Dashboard!$B$3&gt;=E291,"In progress","Not started"))))))</f>
        <v/>
      </c>
      <c r="N291" s="17" t="str">
        <f>IF($A291="","",IF(G291="","",IF(SUMPRODUCT(--($A$2:$A$300=G291))&lt;&gt;1,"Check ID",IF(OR(NOT(ISNUMBER(K291)),NOT(ISNUMBER(INDEX($K$2:$K$300,SUMPRODUCT(--($A$2:$A$300=G291),ROW($A$2:$A$300))-1)))),"Check dates",IF(INDEX($F$2:$F$300,SUMPRODUCT(--($A$2:$A$300=G291),ROW($A$2:$A$300))-1)&gt;=E291,"Conflict","OK")))))</f>
        <v/>
      </c>
      <c r="O291" s="17" t="str">
        <f>IF(COUNTA($A291:$J291)=0,"",IF($A291="","Check ID",IF(SUMPRODUCT(--($A$2:$A$300=$A291))&gt;1,"Duplicate ID",IF(OR($B291="",SUMPRODUCT(--(Phases!$A$2:$A$50=$B291))=0),"Check phase",IF(OR(NOT(AND(ISNUMBER(H291),N(H291)&gt;=0,N(H291)&lt;=1000000000)),NOT(AND(ISNUMBER(I291),N(I291)&gt;=0,N(I291)&lt;=1000000000)),NOT(AND(ISNUMBER(J291),N(J291)&gt;=0,N(J291)&lt;=1))),"Check inputs","OK")))))</f>
        <v/>
      </c>
    </row>
    <row r="292" ht="28" customHeight="1" spans="1:15" x14ac:dyDescent="0.25">
      <c r="A292" s="12"/>
      <c r="B292" s="12"/>
      <c r="C292" s="13"/>
      <c r="D292" s="13"/>
      <c r="E292" s="18"/>
      <c r="F292" s="18"/>
      <c r="G292" s="12"/>
      <c r="H292" s="14"/>
      <c r="I292" s="14"/>
      <c r="J292" s="19"/>
      <c r="K292" s="20" t="str">
        <f>IF($A292="","",IF(AND(AND(ISNUMBER(E292),N(E292)&gt;=18264,N(E292)&lt;=73050),AND(ISNUMBER(F292),N(F292)&gt;=18264,N(F292)&lt;=73050),N(F292)&gt;=N(E292)),F292-E292+1,"n/a"))</f>
        <v/>
      </c>
      <c r="L292" s="21" t="str">
        <f>IF($A292="","",IF(ISNUMBER(K292),K292*N(J292),"n/a"))</f>
        <v/>
      </c>
      <c r="M292" s="17" t="str">
        <f>IF($A292="","",IF(NOT(ISNUMBER(K292)),"Check dates",IF(J292=1,"Done",IF(NOT(AND(ISNUMBER(Dashboard!$B$3),N(Dashboard!$B$3)&gt;=18264,N(Dashboard!$B$3)&lt;=73050)),"Check data",IF(Dashboard!$B$3&gt;F292,"Late",IF(Dashboard!$B$3&gt;=E292,"In progress","Not started"))))))</f>
        <v/>
      </c>
      <c r="N292" s="17" t="str">
        <f>IF($A292="","",IF(G292="","",IF(SUMPRODUCT(--($A$2:$A$300=G292))&lt;&gt;1,"Check ID",IF(OR(NOT(ISNUMBER(K292)),NOT(ISNUMBER(INDEX($K$2:$K$300,SUMPRODUCT(--($A$2:$A$300=G292),ROW($A$2:$A$300))-1)))),"Check dates",IF(INDEX($F$2:$F$300,SUMPRODUCT(--($A$2:$A$300=G292),ROW($A$2:$A$300))-1)&gt;=E292,"Conflict","OK")))))</f>
        <v/>
      </c>
      <c r="O292" s="17" t="str">
        <f>IF(COUNTA($A292:$J292)=0,"",IF($A292="","Check ID",IF(SUMPRODUCT(--($A$2:$A$300=$A292))&gt;1,"Duplicate ID",IF(OR($B292="",SUMPRODUCT(--(Phases!$A$2:$A$50=$B292))=0),"Check phase",IF(OR(NOT(AND(ISNUMBER(H292),N(H292)&gt;=0,N(H292)&lt;=1000000000)),NOT(AND(ISNUMBER(I292),N(I292)&gt;=0,N(I292)&lt;=1000000000)),NOT(AND(ISNUMBER(J292),N(J292)&gt;=0,N(J292)&lt;=1))),"Check inputs","OK")))))</f>
        <v/>
      </c>
    </row>
    <row r="293" ht="28" customHeight="1" spans="1:15" x14ac:dyDescent="0.25">
      <c r="A293" s="12"/>
      <c r="B293" s="12"/>
      <c r="C293" s="13"/>
      <c r="D293" s="13"/>
      <c r="E293" s="18"/>
      <c r="F293" s="18"/>
      <c r="G293" s="12"/>
      <c r="H293" s="14"/>
      <c r="I293" s="14"/>
      <c r="J293" s="19"/>
      <c r="K293" s="20" t="str">
        <f>IF($A293="","",IF(AND(AND(ISNUMBER(E293),N(E293)&gt;=18264,N(E293)&lt;=73050),AND(ISNUMBER(F293),N(F293)&gt;=18264,N(F293)&lt;=73050),N(F293)&gt;=N(E293)),F293-E293+1,"n/a"))</f>
        <v/>
      </c>
      <c r="L293" s="21" t="str">
        <f>IF($A293="","",IF(ISNUMBER(K293),K293*N(J293),"n/a"))</f>
        <v/>
      </c>
      <c r="M293" s="17" t="str">
        <f>IF($A293="","",IF(NOT(ISNUMBER(K293)),"Check dates",IF(J293=1,"Done",IF(NOT(AND(ISNUMBER(Dashboard!$B$3),N(Dashboard!$B$3)&gt;=18264,N(Dashboard!$B$3)&lt;=73050)),"Check data",IF(Dashboard!$B$3&gt;F293,"Late",IF(Dashboard!$B$3&gt;=E293,"In progress","Not started"))))))</f>
        <v/>
      </c>
      <c r="N293" s="17" t="str">
        <f>IF($A293="","",IF(G293="","",IF(SUMPRODUCT(--($A$2:$A$300=G293))&lt;&gt;1,"Check ID",IF(OR(NOT(ISNUMBER(K293)),NOT(ISNUMBER(INDEX($K$2:$K$300,SUMPRODUCT(--($A$2:$A$300=G293),ROW($A$2:$A$300))-1)))),"Check dates",IF(INDEX($F$2:$F$300,SUMPRODUCT(--($A$2:$A$300=G293),ROW($A$2:$A$300))-1)&gt;=E293,"Conflict","OK")))))</f>
        <v/>
      </c>
      <c r="O293" s="17" t="str">
        <f>IF(COUNTA($A293:$J293)=0,"",IF($A293="","Check ID",IF(SUMPRODUCT(--($A$2:$A$300=$A293))&gt;1,"Duplicate ID",IF(OR($B293="",SUMPRODUCT(--(Phases!$A$2:$A$50=$B293))=0),"Check phase",IF(OR(NOT(AND(ISNUMBER(H293),N(H293)&gt;=0,N(H293)&lt;=1000000000)),NOT(AND(ISNUMBER(I293),N(I293)&gt;=0,N(I293)&lt;=1000000000)),NOT(AND(ISNUMBER(J293),N(J293)&gt;=0,N(J293)&lt;=1))),"Check inputs","OK")))))</f>
        <v/>
      </c>
    </row>
    <row r="294" ht="28" customHeight="1" spans="1:15" x14ac:dyDescent="0.25">
      <c r="A294" s="12"/>
      <c r="B294" s="12"/>
      <c r="C294" s="13"/>
      <c r="D294" s="13"/>
      <c r="E294" s="18"/>
      <c r="F294" s="18"/>
      <c r="G294" s="12"/>
      <c r="H294" s="14"/>
      <c r="I294" s="14"/>
      <c r="J294" s="19"/>
      <c r="K294" s="20" t="str">
        <f>IF($A294="","",IF(AND(AND(ISNUMBER(E294),N(E294)&gt;=18264,N(E294)&lt;=73050),AND(ISNUMBER(F294),N(F294)&gt;=18264,N(F294)&lt;=73050),N(F294)&gt;=N(E294)),F294-E294+1,"n/a"))</f>
        <v/>
      </c>
      <c r="L294" s="21" t="str">
        <f>IF($A294="","",IF(ISNUMBER(K294),K294*N(J294),"n/a"))</f>
        <v/>
      </c>
      <c r="M294" s="17" t="str">
        <f>IF($A294="","",IF(NOT(ISNUMBER(K294)),"Check dates",IF(J294=1,"Done",IF(NOT(AND(ISNUMBER(Dashboard!$B$3),N(Dashboard!$B$3)&gt;=18264,N(Dashboard!$B$3)&lt;=73050)),"Check data",IF(Dashboard!$B$3&gt;F294,"Late",IF(Dashboard!$B$3&gt;=E294,"In progress","Not started"))))))</f>
        <v/>
      </c>
      <c r="N294" s="17" t="str">
        <f>IF($A294="","",IF(G294="","",IF(SUMPRODUCT(--($A$2:$A$300=G294))&lt;&gt;1,"Check ID",IF(OR(NOT(ISNUMBER(K294)),NOT(ISNUMBER(INDEX($K$2:$K$300,SUMPRODUCT(--($A$2:$A$300=G294),ROW($A$2:$A$300))-1)))),"Check dates",IF(INDEX($F$2:$F$300,SUMPRODUCT(--($A$2:$A$300=G294),ROW($A$2:$A$300))-1)&gt;=E294,"Conflict","OK")))))</f>
        <v/>
      </c>
      <c r="O294" s="17" t="str">
        <f>IF(COUNTA($A294:$J294)=0,"",IF($A294="","Check ID",IF(SUMPRODUCT(--($A$2:$A$300=$A294))&gt;1,"Duplicate ID",IF(OR($B294="",SUMPRODUCT(--(Phases!$A$2:$A$50=$B294))=0),"Check phase",IF(OR(NOT(AND(ISNUMBER(H294),N(H294)&gt;=0,N(H294)&lt;=1000000000)),NOT(AND(ISNUMBER(I294),N(I294)&gt;=0,N(I294)&lt;=1000000000)),NOT(AND(ISNUMBER(J294),N(J294)&gt;=0,N(J294)&lt;=1))),"Check inputs","OK")))))</f>
        <v/>
      </c>
    </row>
    <row r="295" ht="28" customHeight="1" spans="1:15" x14ac:dyDescent="0.25">
      <c r="A295" s="12"/>
      <c r="B295" s="12"/>
      <c r="C295" s="13"/>
      <c r="D295" s="13"/>
      <c r="E295" s="18"/>
      <c r="F295" s="18"/>
      <c r="G295" s="12"/>
      <c r="H295" s="14"/>
      <c r="I295" s="14"/>
      <c r="J295" s="19"/>
      <c r="K295" s="20" t="str">
        <f>IF($A295="","",IF(AND(AND(ISNUMBER(E295),N(E295)&gt;=18264,N(E295)&lt;=73050),AND(ISNUMBER(F295),N(F295)&gt;=18264,N(F295)&lt;=73050),N(F295)&gt;=N(E295)),F295-E295+1,"n/a"))</f>
        <v/>
      </c>
      <c r="L295" s="21" t="str">
        <f>IF($A295="","",IF(ISNUMBER(K295),K295*N(J295),"n/a"))</f>
        <v/>
      </c>
      <c r="M295" s="17" t="str">
        <f>IF($A295="","",IF(NOT(ISNUMBER(K295)),"Check dates",IF(J295=1,"Done",IF(NOT(AND(ISNUMBER(Dashboard!$B$3),N(Dashboard!$B$3)&gt;=18264,N(Dashboard!$B$3)&lt;=73050)),"Check data",IF(Dashboard!$B$3&gt;F295,"Late",IF(Dashboard!$B$3&gt;=E295,"In progress","Not started"))))))</f>
        <v/>
      </c>
      <c r="N295" s="17" t="str">
        <f>IF($A295="","",IF(G295="","",IF(SUMPRODUCT(--($A$2:$A$300=G295))&lt;&gt;1,"Check ID",IF(OR(NOT(ISNUMBER(K295)),NOT(ISNUMBER(INDEX($K$2:$K$300,SUMPRODUCT(--($A$2:$A$300=G295),ROW($A$2:$A$300))-1)))),"Check dates",IF(INDEX($F$2:$F$300,SUMPRODUCT(--($A$2:$A$300=G295),ROW($A$2:$A$300))-1)&gt;=E295,"Conflict","OK")))))</f>
        <v/>
      </c>
      <c r="O295" s="17" t="str">
        <f>IF(COUNTA($A295:$J295)=0,"",IF($A295="","Check ID",IF(SUMPRODUCT(--($A$2:$A$300=$A295))&gt;1,"Duplicate ID",IF(OR($B295="",SUMPRODUCT(--(Phases!$A$2:$A$50=$B295))=0),"Check phase",IF(OR(NOT(AND(ISNUMBER(H295),N(H295)&gt;=0,N(H295)&lt;=1000000000)),NOT(AND(ISNUMBER(I295),N(I295)&gt;=0,N(I295)&lt;=1000000000)),NOT(AND(ISNUMBER(J295),N(J295)&gt;=0,N(J295)&lt;=1))),"Check inputs","OK")))))</f>
        <v/>
      </c>
    </row>
    <row r="296" ht="28" customHeight="1" spans="1:15" x14ac:dyDescent="0.25">
      <c r="A296" s="12"/>
      <c r="B296" s="12"/>
      <c r="C296" s="13"/>
      <c r="D296" s="13"/>
      <c r="E296" s="18"/>
      <c r="F296" s="18"/>
      <c r="G296" s="12"/>
      <c r="H296" s="14"/>
      <c r="I296" s="14"/>
      <c r="J296" s="19"/>
      <c r="K296" s="20" t="str">
        <f>IF($A296="","",IF(AND(AND(ISNUMBER(E296),N(E296)&gt;=18264,N(E296)&lt;=73050),AND(ISNUMBER(F296),N(F296)&gt;=18264,N(F296)&lt;=73050),N(F296)&gt;=N(E296)),F296-E296+1,"n/a"))</f>
        <v/>
      </c>
      <c r="L296" s="21" t="str">
        <f>IF($A296="","",IF(ISNUMBER(K296),K296*N(J296),"n/a"))</f>
        <v/>
      </c>
      <c r="M296" s="17" t="str">
        <f>IF($A296="","",IF(NOT(ISNUMBER(K296)),"Check dates",IF(J296=1,"Done",IF(NOT(AND(ISNUMBER(Dashboard!$B$3),N(Dashboard!$B$3)&gt;=18264,N(Dashboard!$B$3)&lt;=73050)),"Check data",IF(Dashboard!$B$3&gt;F296,"Late",IF(Dashboard!$B$3&gt;=E296,"In progress","Not started"))))))</f>
        <v/>
      </c>
      <c r="N296" s="17" t="str">
        <f>IF($A296="","",IF(G296="","",IF(SUMPRODUCT(--($A$2:$A$300=G296))&lt;&gt;1,"Check ID",IF(OR(NOT(ISNUMBER(K296)),NOT(ISNUMBER(INDEX($K$2:$K$300,SUMPRODUCT(--($A$2:$A$300=G296),ROW($A$2:$A$300))-1)))),"Check dates",IF(INDEX($F$2:$F$300,SUMPRODUCT(--($A$2:$A$300=G296),ROW($A$2:$A$300))-1)&gt;=E296,"Conflict","OK")))))</f>
        <v/>
      </c>
      <c r="O296" s="17" t="str">
        <f>IF(COUNTA($A296:$J296)=0,"",IF($A296="","Check ID",IF(SUMPRODUCT(--($A$2:$A$300=$A296))&gt;1,"Duplicate ID",IF(OR($B296="",SUMPRODUCT(--(Phases!$A$2:$A$50=$B296))=0),"Check phase",IF(OR(NOT(AND(ISNUMBER(H296),N(H296)&gt;=0,N(H296)&lt;=1000000000)),NOT(AND(ISNUMBER(I296),N(I296)&gt;=0,N(I296)&lt;=1000000000)),NOT(AND(ISNUMBER(J296),N(J296)&gt;=0,N(J296)&lt;=1))),"Check inputs","OK")))))</f>
        <v/>
      </c>
    </row>
    <row r="297" ht="28" customHeight="1" spans="1:15" x14ac:dyDescent="0.25">
      <c r="A297" s="12"/>
      <c r="B297" s="12"/>
      <c r="C297" s="13"/>
      <c r="D297" s="13"/>
      <c r="E297" s="18"/>
      <c r="F297" s="18"/>
      <c r="G297" s="12"/>
      <c r="H297" s="14"/>
      <c r="I297" s="14"/>
      <c r="J297" s="19"/>
      <c r="K297" s="20" t="str">
        <f>IF($A297="","",IF(AND(AND(ISNUMBER(E297),N(E297)&gt;=18264,N(E297)&lt;=73050),AND(ISNUMBER(F297),N(F297)&gt;=18264,N(F297)&lt;=73050),N(F297)&gt;=N(E297)),F297-E297+1,"n/a"))</f>
        <v/>
      </c>
      <c r="L297" s="21" t="str">
        <f>IF($A297="","",IF(ISNUMBER(K297),K297*N(J297),"n/a"))</f>
        <v/>
      </c>
      <c r="M297" s="17" t="str">
        <f>IF($A297="","",IF(NOT(ISNUMBER(K297)),"Check dates",IF(J297=1,"Done",IF(NOT(AND(ISNUMBER(Dashboard!$B$3),N(Dashboard!$B$3)&gt;=18264,N(Dashboard!$B$3)&lt;=73050)),"Check data",IF(Dashboard!$B$3&gt;F297,"Late",IF(Dashboard!$B$3&gt;=E297,"In progress","Not started"))))))</f>
        <v/>
      </c>
      <c r="N297" s="17" t="str">
        <f>IF($A297="","",IF(G297="","",IF(SUMPRODUCT(--($A$2:$A$300=G297))&lt;&gt;1,"Check ID",IF(OR(NOT(ISNUMBER(K297)),NOT(ISNUMBER(INDEX($K$2:$K$300,SUMPRODUCT(--($A$2:$A$300=G297),ROW($A$2:$A$300))-1)))),"Check dates",IF(INDEX($F$2:$F$300,SUMPRODUCT(--($A$2:$A$300=G297),ROW($A$2:$A$300))-1)&gt;=E297,"Conflict","OK")))))</f>
        <v/>
      </c>
      <c r="O297" s="17" t="str">
        <f>IF(COUNTA($A297:$J297)=0,"",IF($A297="","Check ID",IF(SUMPRODUCT(--($A$2:$A$300=$A297))&gt;1,"Duplicate ID",IF(OR($B297="",SUMPRODUCT(--(Phases!$A$2:$A$50=$B297))=0),"Check phase",IF(OR(NOT(AND(ISNUMBER(H297),N(H297)&gt;=0,N(H297)&lt;=1000000000)),NOT(AND(ISNUMBER(I297),N(I297)&gt;=0,N(I297)&lt;=1000000000)),NOT(AND(ISNUMBER(J297),N(J297)&gt;=0,N(J297)&lt;=1))),"Check inputs","OK")))))</f>
        <v/>
      </c>
    </row>
    <row r="298" ht="28" customHeight="1" spans="1:15" x14ac:dyDescent="0.25">
      <c r="A298" s="12"/>
      <c r="B298" s="12"/>
      <c r="C298" s="13"/>
      <c r="D298" s="13"/>
      <c r="E298" s="18"/>
      <c r="F298" s="18"/>
      <c r="G298" s="12"/>
      <c r="H298" s="14"/>
      <c r="I298" s="14"/>
      <c r="J298" s="19"/>
      <c r="K298" s="20" t="str">
        <f>IF($A298="","",IF(AND(AND(ISNUMBER(E298),N(E298)&gt;=18264,N(E298)&lt;=73050),AND(ISNUMBER(F298),N(F298)&gt;=18264,N(F298)&lt;=73050),N(F298)&gt;=N(E298)),F298-E298+1,"n/a"))</f>
        <v/>
      </c>
      <c r="L298" s="21" t="str">
        <f>IF($A298="","",IF(ISNUMBER(K298),K298*N(J298),"n/a"))</f>
        <v/>
      </c>
      <c r="M298" s="17" t="str">
        <f>IF($A298="","",IF(NOT(ISNUMBER(K298)),"Check dates",IF(J298=1,"Done",IF(NOT(AND(ISNUMBER(Dashboard!$B$3),N(Dashboard!$B$3)&gt;=18264,N(Dashboard!$B$3)&lt;=73050)),"Check data",IF(Dashboard!$B$3&gt;F298,"Late",IF(Dashboard!$B$3&gt;=E298,"In progress","Not started"))))))</f>
        <v/>
      </c>
      <c r="N298" s="17" t="str">
        <f>IF($A298="","",IF(G298="","",IF(SUMPRODUCT(--($A$2:$A$300=G298))&lt;&gt;1,"Check ID",IF(OR(NOT(ISNUMBER(K298)),NOT(ISNUMBER(INDEX($K$2:$K$300,SUMPRODUCT(--($A$2:$A$300=G298),ROW($A$2:$A$300))-1)))),"Check dates",IF(INDEX($F$2:$F$300,SUMPRODUCT(--($A$2:$A$300=G298),ROW($A$2:$A$300))-1)&gt;=E298,"Conflict","OK")))))</f>
        <v/>
      </c>
      <c r="O298" s="17" t="str">
        <f>IF(COUNTA($A298:$J298)=0,"",IF($A298="","Check ID",IF(SUMPRODUCT(--($A$2:$A$300=$A298))&gt;1,"Duplicate ID",IF(OR($B298="",SUMPRODUCT(--(Phases!$A$2:$A$50=$B298))=0),"Check phase",IF(OR(NOT(AND(ISNUMBER(H298),N(H298)&gt;=0,N(H298)&lt;=1000000000)),NOT(AND(ISNUMBER(I298),N(I298)&gt;=0,N(I298)&lt;=1000000000)),NOT(AND(ISNUMBER(J298),N(J298)&gt;=0,N(J298)&lt;=1))),"Check inputs","OK")))))</f>
        <v/>
      </c>
    </row>
    <row r="299" ht="28" customHeight="1" spans="1:15" x14ac:dyDescent="0.25">
      <c r="A299" s="12"/>
      <c r="B299" s="12"/>
      <c r="C299" s="13"/>
      <c r="D299" s="13"/>
      <c r="E299" s="18"/>
      <c r="F299" s="18"/>
      <c r="G299" s="12"/>
      <c r="H299" s="14"/>
      <c r="I299" s="14"/>
      <c r="J299" s="19"/>
      <c r="K299" s="20" t="str">
        <f>IF($A299="","",IF(AND(AND(ISNUMBER(E299),N(E299)&gt;=18264,N(E299)&lt;=73050),AND(ISNUMBER(F299),N(F299)&gt;=18264,N(F299)&lt;=73050),N(F299)&gt;=N(E299)),F299-E299+1,"n/a"))</f>
        <v/>
      </c>
      <c r="L299" s="21" t="str">
        <f>IF($A299="","",IF(ISNUMBER(K299),K299*N(J299),"n/a"))</f>
        <v/>
      </c>
      <c r="M299" s="17" t="str">
        <f>IF($A299="","",IF(NOT(ISNUMBER(K299)),"Check dates",IF(J299=1,"Done",IF(NOT(AND(ISNUMBER(Dashboard!$B$3),N(Dashboard!$B$3)&gt;=18264,N(Dashboard!$B$3)&lt;=73050)),"Check data",IF(Dashboard!$B$3&gt;F299,"Late",IF(Dashboard!$B$3&gt;=E299,"In progress","Not started"))))))</f>
        <v/>
      </c>
      <c r="N299" s="17" t="str">
        <f>IF($A299="","",IF(G299="","",IF(SUMPRODUCT(--($A$2:$A$300=G299))&lt;&gt;1,"Check ID",IF(OR(NOT(ISNUMBER(K299)),NOT(ISNUMBER(INDEX($K$2:$K$300,SUMPRODUCT(--($A$2:$A$300=G299),ROW($A$2:$A$300))-1)))),"Check dates",IF(INDEX($F$2:$F$300,SUMPRODUCT(--($A$2:$A$300=G299),ROW($A$2:$A$300))-1)&gt;=E299,"Conflict","OK")))))</f>
        <v/>
      </c>
      <c r="O299" s="17" t="str">
        <f>IF(COUNTA($A299:$J299)=0,"",IF($A299="","Check ID",IF(SUMPRODUCT(--($A$2:$A$300=$A299))&gt;1,"Duplicate ID",IF(OR($B299="",SUMPRODUCT(--(Phases!$A$2:$A$50=$B299))=0),"Check phase",IF(OR(NOT(AND(ISNUMBER(H299),N(H299)&gt;=0,N(H299)&lt;=1000000000)),NOT(AND(ISNUMBER(I299),N(I299)&gt;=0,N(I299)&lt;=1000000000)),NOT(AND(ISNUMBER(J299),N(J299)&gt;=0,N(J299)&lt;=1))),"Check inputs","OK")))))</f>
        <v/>
      </c>
    </row>
    <row r="300" ht="28" customHeight="1" spans="1:15" x14ac:dyDescent="0.25">
      <c r="A300" s="12"/>
      <c r="B300" s="12"/>
      <c r="C300" s="13"/>
      <c r="D300" s="13"/>
      <c r="E300" s="18"/>
      <c r="F300" s="18"/>
      <c r="G300" s="12"/>
      <c r="H300" s="14"/>
      <c r="I300" s="14"/>
      <c r="J300" s="19"/>
      <c r="K300" s="20" t="str">
        <f>IF($A300="","",IF(AND(AND(ISNUMBER(E300),N(E300)&gt;=18264,N(E300)&lt;=73050),AND(ISNUMBER(F300),N(F300)&gt;=18264,N(F300)&lt;=73050),N(F300)&gt;=N(E300)),F300-E300+1,"n/a"))</f>
        <v/>
      </c>
      <c r="L300" s="21" t="str">
        <f>IF($A300="","",IF(ISNUMBER(K300),K300*N(J300),"n/a"))</f>
        <v/>
      </c>
      <c r="M300" s="17" t="str">
        <f>IF($A300="","",IF(NOT(ISNUMBER(K300)),"Check dates",IF(J300=1,"Done",IF(NOT(AND(ISNUMBER(Dashboard!$B$3),N(Dashboard!$B$3)&gt;=18264,N(Dashboard!$B$3)&lt;=73050)),"Check data",IF(Dashboard!$B$3&gt;F300,"Late",IF(Dashboard!$B$3&gt;=E300,"In progress","Not started"))))))</f>
        <v/>
      </c>
      <c r="N300" s="17" t="str">
        <f>IF($A300="","",IF(G300="","",IF(SUMPRODUCT(--($A$2:$A$300=G300))&lt;&gt;1,"Check ID",IF(OR(NOT(ISNUMBER(K300)),NOT(ISNUMBER(INDEX($K$2:$K$300,SUMPRODUCT(--($A$2:$A$300=G300),ROW($A$2:$A$300))-1)))),"Check dates",IF(INDEX($F$2:$F$300,SUMPRODUCT(--($A$2:$A$300=G300),ROW($A$2:$A$300))-1)&gt;=E300,"Conflict","OK")))))</f>
        <v/>
      </c>
      <c r="O300" s="17" t="str">
        <f>IF(COUNTA($A300:$J300)=0,"",IF($A300="","Check ID",IF(SUMPRODUCT(--($A$2:$A$300=$A300))&gt;1,"Duplicate ID",IF(OR($B300="",SUMPRODUCT(--(Phases!$A$2:$A$50=$B300))=0),"Check phase",IF(OR(NOT(AND(ISNUMBER(H300),N(H300)&gt;=0,N(H300)&lt;=1000000000)),NOT(AND(ISNUMBER(I300),N(I300)&gt;=0,N(I300)&lt;=1000000000)),NOT(AND(ISNUMBER(J300),N(J300)&gt;=0,N(J300)&lt;=1))),"Check inputs","OK")))))</f>
        <v/>
      </c>
    </row>
  </sheetData>
  <conditionalFormatting sqref="M2:M300">
    <cfRule type="expression" dxfId="3" priority="1">
      <formula>$M2="Late"</formula>
    </cfRule>
    <cfRule type="expression" dxfId="4" priority="2">
      <formula>$M2="In progress"</formula>
    </cfRule>
    <cfRule type="expression" dxfId="5" priority="3">
      <formula>$M2="Done"</formula>
    </cfRule>
    <cfRule type="expression" dxfId="6" priority="6">
      <formula>$M2="Check dates"</formula>
    </cfRule>
    <cfRule type="expression" dxfId="7" priority="10">
      <formula>$M2="Check data"</formula>
    </cfRule>
  </conditionalFormatting>
  <conditionalFormatting sqref="O2:O300">
    <cfRule type="expression" dxfId="8" priority="20">
      <formula>$O2="Check ID"</formula>
    </cfRule>
    <cfRule type="expression" dxfId="9" priority="21">
      <formula>$O2="Duplicate ID"</formula>
    </cfRule>
    <cfRule type="expression" dxfId="10" priority="22">
      <formula>$O2="Check phase"</formula>
    </cfRule>
    <cfRule type="expression" dxfId="11" priority="23">
      <formula>$O2="Check inputs"</formula>
    </cfRule>
  </conditionalFormatting>
  <conditionalFormatting sqref="N2:N300">
    <cfRule type="expression" dxfId="12" priority="4">
      <formula>$N2="Conflict"</formula>
    </cfRule>
    <cfRule type="expression" dxfId="13" priority="5">
      <formula>$N2="Check ID"</formula>
    </cfRule>
    <cfRule type="expression" dxfId="14" priority="7">
      <formula>$N2="Check dates"</formula>
    </cfRule>
  </conditionalFormatting>
  <dataValidations count="903">
    <dataValidation type="custom" allowBlank="1" showErrorMessage="1" errorTitle="Duplicate ID" error="Each Task ID must be unique." sqref="A10">
      <formula1>SUMPRODUCT(--($A$2:$A$300=A10))=1</formula1>
    </dataValidation>
    <dataValidation type="custom" allowBlank="1" showErrorMessage="1" errorTitle="Duplicate ID" error="Each Task ID must be unique." sqref="A100">
      <formula1>SUMPRODUCT(--($A$2:$A$300=A100))=1</formula1>
    </dataValidation>
    <dataValidation type="custom" allowBlank="1" showErrorMessage="1" errorTitle="Duplicate ID" error="Each Task ID must be unique." sqref="A101">
      <formula1>SUMPRODUCT(--($A$2:$A$300=A101))=1</formula1>
    </dataValidation>
    <dataValidation type="custom" allowBlank="1" showErrorMessage="1" errorTitle="Duplicate ID" error="Each Task ID must be unique." sqref="A102">
      <formula1>SUMPRODUCT(--($A$2:$A$300=A102))=1</formula1>
    </dataValidation>
    <dataValidation type="custom" allowBlank="1" showErrorMessage="1" errorTitle="Duplicate ID" error="Each Task ID must be unique." sqref="A103">
      <formula1>SUMPRODUCT(--($A$2:$A$300=A103))=1</formula1>
    </dataValidation>
    <dataValidation type="custom" allowBlank="1" showErrorMessage="1" errorTitle="Duplicate ID" error="Each Task ID must be unique." sqref="A104">
      <formula1>SUMPRODUCT(--($A$2:$A$300=A104))=1</formula1>
    </dataValidation>
    <dataValidation type="custom" allowBlank="1" showErrorMessage="1" errorTitle="Duplicate ID" error="Each Task ID must be unique." sqref="A105">
      <formula1>SUMPRODUCT(--($A$2:$A$300=A105))=1</formula1>
    </dataValidation>
    <dataValidation type="custom" allowBlank="1" showErrorMessage="1" errorTitle="Duplicate ID" error="Each Task ID must be unique." sqref="A106">
      <formula1>SUMPRODUCT(--($A$2:$A$300=A106))=1</formula1>
    </dataValidation>
    <dataValidation type="custom" allowBlank="1" showErrorMessage="1" errorTitle="Duplicate ID" error="Each Task ID must be unique." sqref="A107">
      <formula1>SUMPRODUCT(--($A$2:$A$300=A107))=1</formula1>
    </dataValidation>
    <dataValidation type="custom" allowBlank="1" showErrorMessage="1" errorTitle="Duplicate ID" error="Each Task ID must be unique." sqref="A108">
      <formula1>SUMPRODUCT(--($A$2:$A$300=A108))=1</formula1>
    </dataValidation>
    <dataValidation type="custom" allowBlank="1" showErrorMessage="1" errorTitle="Duplicate ID" error="Each Task ID must be unique." sqref="A109">
      <formula1>SUMPRODUCT(--($A$2:$A$300=A109))=1</formula1>
    </dataValidation>
    <dataValidation type="custom" allowBlank="1" showErrorMessage="1" errorTitle="Duplicate ID" error="Each Task ID must be unique." sqref="A11">
      <formula1>SUMPRODUCT(--($A$2:$A$300=A11))=1</formula1>
    </dataValidation>
    <dataValidation type="custom" allowBlank="1" showErrorMessage="1" errorTitle="Duplicate ID" error="Each Task ID must be unique." sqref="A110">
      <formula1>SUMPRODUCT(--($A$2:$A$300=A110))=1</formula1>
    </dataValidation>
    <dataValidation type="custom" allowBlank="1" showErrorMessage="1" errorTitle="Duplicate ID" error="Each Task ID must be unique." sqref="A111">
      <formula1>SUMPRODUCT(--($A$2:$A$300=A111))=1</formula1>
    </dataValidation>
    <dataValidation type="custom" allowBlank="1" showErrorMessage="1" errorTitle="Duplicate ID" error="Each Task ID must be unique." sqref="A112">
      <formula1>SUMPRODUCT(--($A$2:$A$300=A112))=1</formula1>
    </dataValidation>
    <dataValidation type="custom" allowBlank="1" showErrorMessage="1" errorTitle="Duplicate ID" error="Each Task ID must be unique." sqref="A113">
      <formula1>SUMPRODUCT(--($A$2:$A$300=A113))=1</formula1>
    </dataValidation>
    <dataValidation type="custom" allowBlank="1" showErrorMessage="1" errorTitle="Duplicate ID" error="Each Task ID must be unique." sqref="A114">
      <formula1>SUMPRODUCT(--($A$2:$A$300=A114))=1</formula1>
    </dataValidation>
    <dataValidation type="custom" allowBlank="1" showErrorMessage="1" errorTitle="Duplicate ID" error="Each Task ID must be unique." sqref="A115">
      <formula1>SUMPRODUCT(--($A$2:$A$300=A115))=1</formula1>
    </dataValidation>
    <dataValidation type="custom" allowBlank="1" showErrorMessage="1" errorTitle="Duplicate ID" error="Each Task ID must be unique." sqref="A116">
      <formula1>SUMPRODUCT(--($A$2:$A$300=A116))=1</formula1>
    </dataValidation>
    <dataValidation type="custom" allowBlank="1" showErrorMessage="1" errorTitle="Duplicate ID" error="Each Task ID must be unique." sqref="A117">
      <formula1>SUMPRODUCT(--($A$2:$A$300=A117))=1</formula1>
    </dataValidation>
    <dataValidation type="custom" allowBlank="1" showErrorMessage="1" errorTitle="Duplicate ID" error="Each Task ID must be unique." sqref="A118">
      <formula1>SUMPRODUCT(--($A$2:$A$300=A118))=1</formula1>
    </dataValidation>
    <dataValidation type="custom" allowBlank="1" showErrorMessage="1" errorTitle="Duplicate ID" error="Each Task ID must be unique." sqref="A119">
      <formula1>SUMPRODUCT(--($A$2:$A$300=A119))=1</formula1>
    </dataValidation>
    <dataValidation type="custom" allowBlank="1" showErrorMessage="1" errorTitle="Duplicate ID" error="Each Task ID must be unique." sqref="A12">
      <formula1>SUMPRODUCT(--($A$2:$A$300=A12))=1</formula1>
    </dataValidation>
    <dataValidation type="custom" allowBlank="1" showErrorMessage="1" errorTitle="Duplicate ID" error="Each Task ID must be unique." sqref="A120">
      <formula1>SUMPRODUCT(--($A$2:$A$300=A120))=1</formula1>
    </dataValidation>
    <dataValidation type="custom" allowBlank="1" showErrorMessage="1" errorTitle="Duplicate ID" error="Each Task ID must be unique." sqref="A121">
      <formula1>SUMPRODUCT(--($A$2:$A$300=A121))=1</formula1>
    </dataValidation>
    <dataValidation type="custom" allowBlank="1" showErrorMessage="1" errorTitle="Duplicate ID" error="Each Task ID must be unique." sqref="A122">
      <formula1>SUMPRODUCT(--($A$2:$A$300=A122))=1</formula1>
    </dataValidation>
    <dataValidation type="custom" allowBlank="1" showErrorMessage="1" errorTitle="Duplicate ID" error="Each Task ID must be unique." sqref="A123">
      <formula1>SUMPRODUCT(--($A$2:$A$300=A123))=1</formula1>
    </dataValidation>
    <dataValidation type="custom" allowBlank="1" showErrorMessage="1" errorTitle="Duplicate ID" error="Each Task ID must be unique." sqref="A124">
      <formula1>SUMPRODUCT(--($A$2:$A$300=A124))=1</formula1>
    </dataValidation>
    <dataValidation type="custom" allowBlank="1" showErrorMessage="1" errorTitle="Duplicate ID" error="Each Task ID must be unique." sqref="A125">
      <formula1>SUMPRODUCT(--($A$2:$A$300=A125))=1</formula1>
    </dataValidation>
    <dataValidation type="custom" allowBlank="1" showErrorMessage="1" errorTitle="Duplicate ID" error="Each Task ID must be unique." sqref="A126">
      <formula1>SUMPRODUCT(--($A$2:$A$300=A126))=1</formula1>
    </dataValidation>
    <dataValidation type="custom" allowBlank="1" showErrorMessage="1" errorTitle="Duplicate ID" error="Each Task ID must be unique." sqref="A127">
      <formula1>SUMPRODUCT(--($A$2:$A$300=A127))=1</formula1>
    </dataValidation>
    <dataValidation type="custom" allowBlank="1" showErrorMessage="1" errorTitle="Duplicate ID" error="Each Task ID must be unique." sqref="A128">
      <formula1>SUMPRODUCT(--($A$2:$A$300=A128))=1</formula1>
    </dataValidation>
    <dataValidation type="custom" allowBlank="1" showErrorMessage="1" errorTitle="Duplicate ID" error="Each Task ID must be unique." sqref="A129">
      <formula1>SUMPRODUCT(--($A$2:$A$300=A129))=1</formula1>
    </dataValidation>
    <dataValidation type="custom" allowBlank="1" showErrorMessage="1" errorTitle="Duplicate ID" error="Each Task ID must be unique." sqref="A13">
      <formula1>SUMPRODUCT(--($A$2:$A$300=A13))=1</formula1>
    </dataValidation>
    <dataValidation type="custom" allowBlank="1" showErrorMessage="1" errorTitle="Duplicate ID" error="Each Task ID must be unique." sqref="A130">
      <formula1>SUMPRODUCT(--($A$2:$A$300=A130))=1</formula1>
    </dataValidation>
    <dataValidation type="custom" allowBlank="1" showErrorMessage="1" errorTitle="Duplicate ID" error="Each Task ID must be unique." sqref="A131">
      <formula1>SUMPRODUCT(--($A$2:$A$300=A131))=1</formula1>
    </dataValidation>
    <dataValidation type="custom" allowBlank="1" showErrorMessage="1" errorTitle="Duplicate ID" error="Each Task ID must be unique." sqref="A132">
      <formula1>SUMPRODUCT(--($A$2:$A$300=A132))=1</formula1>
    </dataValidation>
    <dataValidation type="custom" allowBlank="1" showErrorMessage="1" errorTitle="Duplicate ID" error="Each Task ID must be unique." sqref="A133">
      <formula1>SUMPRODUCT(--($A$2:$A$300=A133))=1</formula1>
    </dataValidation>
    <dataValidation type="custom" allowBlank="1" showErrorMessage="1" errorTitle="Duplicate ID" error="Each Task ID must be unique." sqref="A134">
      <formula1>SUMPRODUCT(--($A$2:$A$300=A134))=1</formula1>
    </dataValidation>
    <dataValidation type="custom" allowBlank="1" showErrorMessage="1" errorTitle="Duplicate ID" error="Each Task ID must be unique." sqref="A135">
      <formula1>SUMPRODUCT(--($A$2:$A$300=A135))=1</formula1>
    </dataValidation>
    <dataValidation type="custom" allowBlank="1" showErrorMessage="1" errorTitle="Duplicate ID" error="Each Task ID must be unique." sqref="A136">
      <formula1>SUMPRODUCT(--($A$2:$A$300=A136))=1</formula1>
    </dataValidation>
    <dataValidation type="custom" allowBlank="1" showErrorMessage="1" errorTitle="Duplicate ID" error="Each Task ID must be unique." sqref="A137">
      <formula1>SUMPRODUCT(--($A$2:$A$300=A137))=1</formula1>
    </dataValidation>
    <dataValidation type="custom" allowBlank="1" showErrorMessage="1" errorTitle="Duplicate ID" error="Each Task ID must be unique." sqref="A138">
      <formula1>SUMPRODUCT(--($A$2:$A$300=A138))=1</formula1>
    </dataValidation>
    <dataValidation type="custom" allowBlank="1" showErrorMessage="1" errorTitle="Duplicate ID" error="Each Task ID must be unique." sqref="A139">
      <formula1>SUMPRODUCT(--($A$2:$A$300=A139))=1</formula1>
    </dataValidation>
    <dataValidation type="custom" allowBlank="1" showErrorMessage="1" errorTitle="Duplicate ID" error="Each Task ID must be unique." sqref="A14">
      <formula1>SUMPRODUCT(--($A$2:$A$300=A14))=1</formula1>
    </dataValidation>
    <dataValidation type="custom" allowBlank="1" showErrorMessage="1" errorTitle="Duplicate ID" error="Each Task ID must be unique." sqref="A140">
      <formula1>SUMPRODUCT(--($A$2:$A$300=A140))=1</formula1>
    </dataValidation>
    <dataValidation type="custom" allowBlank="1" showErrorMessage="1" errorTitle="Duplicate ID" error="Each Task ID must be unique." sqref="A141">
      <formula1>SUMPRODUCT(--($A$2:$A$300=A141))=1</formula1>
    </dataValidation>
    <dataValidation type="custom" allowBlank="1" showErrorMessage="1" errorTitle="Duplicate ID" error="Each Task ID must be unique." sqref="A142">
      <formula1>SUMPRODUCT(--($A$2:$A$300=A142))=1</formula1>
    </dataValidation>
    <dataValidation type="custom" allowBlank="1" showErrorMessage="1" errorTitle="Duplicate ID" error="Each Task ID must be unique." sqref="A143">
      <formula1>SUMPRODUCT(--($A$2:$A$300=A143))=1</formula1>
    </dataValidation>
    <dataValidation type="custom" allowBlank="1" showErrorMessage="1" errorTitle="Duplicate ID" error="Each Task ID must be unique." sqref="A144">
      <formula1>SUMPRODUCT(--($A$2:$A$300=A144))=1</formula1>
    </dataValidation>
    <dataValidation type="custom" allowBlank="1" showErrorMessage="1" errorTitle="Duplicate ID" error="Each Task ID must be unique." sqref="A145">
      <formula1>SUMPRODUCT(--($A$2:$A$300=A145))=1</formula1>
    </dataValidation>
    <dataValidation type="custom" allowBlank="1" showErrorMessage="1" errorTitle="Duplicate ID" error="Each Task ID must be unique." sqref="A146">
      <formula1>SUMPRODUCT(--($A$2:$A$300=A146))=1</formula1>
    </dataValidation>
    <dataValidation type="custom" allowBlank="1" showErrorMessage="1" errorTitle="Duplicate ID" error="Each Task ID must be unique." sqref="A147">
      <formula1>SUMPRODUCT(--($A$2:$A$300=A147))=1</formula1>
    </dataValidation>
    <dataValidation type="custom" allowBlank="1" showErrorMessage="1" errorTitle="Duplicate ID" error="Each Task ID must be unique." sqref="A148">
      <formula1>SUMPRODUCT(--($A$2:$A$300=A148))=1</formula1>
    </dataValidation>
    <dataValidation type="custom" allowBlank="1" showErrorMessage="1" errorTitle="Duplicate ID" error="Each Task ID must be unique." sqref="A149">
      <formula1>SUMPRODUCT(--($A$2:$A$300=A149))=1</formula1>
    </dataValidation>
    <dataValidation type="custom" allowBlank="1" showErrorMessage="1" errorTitle="Duplicate ID" error="Each Task ID must be unique." sqref="A15">
      <formula1>SUMPRODUCT(--($A$2:$A$300=A15))=1</formula1>
    </dataValidation>
    <dataValidation type="custom" allowBlank="1" showErrorMessage="1" errorTitle="Duplicate ID" error="Each Task ID must be unique." sqref="A150">
      <formula1>SUMPRODUCT(--($A$2:$A$300=A150))=1</formula1>
    </dataValidation>
    <dataValidation type="custom" allowBlank="1" showErrorMessage="1" errorTitle="Duplicate ID" error="Each Task ID must be unique." sqref="A151">
      <formula1>SUMPRODUCT(--($A$2:$A$300=A151))=1</formula1>
    </dataValidation>
    <dataValidation type="custom" allowBlank="1" showErrorMessage="1" errorTitle="Duplicate ID" error="Each Task ID must be unique." sqref="A152">
      <formula1>SUMPRODUCT(--($A$2:$A$300=A152))=1</formula1>
    </dataValidation>
    <dataValidation type="custom" allowBlank="1" showErrorMessage="1" errorTitle="Duplicate ID" error="Each Task ID must be unique." sqref="A153">
      <formula1>SUMPRODUCT(--($A$2:$A$300=A153))=1</formula1>
    </dataValidation>
    <dataValidation type="custom" allowBlank="1" showErrorMessage="1" errorTitle="Duplicate ID" error="Each Task ID must be unique." sqref="A154">
      <formula1>SUMPRODUCT(--($A$2:$A$300=A154))=1</formula1>
    </dataValidation>
    <dataValidation type="custom" allowBlank="1" showErrorMessage="1" errorTitle="Duplicate ID" error="Each Task ID must be unique." sqref="A155">
      <formula1>SUMPRODUCT(--($A$2:$A$300=A155))=1</formula1>
    </dataValidation>
    <dataValidation type="custom" allowBlank="1" showErrorMessage="1" errorTitle="Duplicate ID" error="Each Task ID must be unique." sqref="A156">
      <formula1>SUMPRODUCT(--($A$2:$A$300=A156))=1</formula1>
    </dataValidation>
    <dataValidation type="custom" allowBlank="1" showErrorMessage="1" errorTitle="Duplicate ID" error="Each Task ID must be unique." sqref="A157">
      <formula1>SUMPRODUCT(--($A$2:$A$300=A157))=1</formula1>
    </dataValidation>
    <dataValidation type="custom" allowBlank="1" showErrorMessage="1" errorTitle="Duplicate ID" error="Each Task ID must be unique." sqref="A158">
      <formula1>SUMPRODUCT(--($A$2:$A$300=A158))=1</formula1>
    </dataValidation>
    <dataValidation type="custom" allowBlank="1" showErrorMessage="1" errorTitle="Duplicate ID" error="Each Task ID must be unique." sqref="A159">
      <formula1>SUMPRODUCT(--($A$2:$A$300=A159))=1</formula1>
    </dataValidation>
    <dataValidation type="custom" allowBlank="1" showErrorMessage="1" errorTitle="Duplicate ID" error="Each Task ID must be unique." sqref="A16">
      <formula1>SUMPRODUCT(--($A$2:$A$300=A16))=1</formula1>
    </dataValidation>
    <dataValidation type="custom" allowBlank="1" showErrorMessage="1" errorTitle="Duplicate ID" error="Each Task ID must be unique." sqref="A160">
      <formula1>SUMPRODUCT(--($A$2:$A$300=A160))=1</formula1>
    </dataValidation>
    <dataValidation type="custom" allowBlank="1" showErrorMessage="1" errorTitle="Duplicate ID" error="Each Task ID must be unique." sqref="A161">
      <formula1>SUMPRODUCT(--($A$2:$A$300=A161))=1</formula1>
    </dataValidation>
    <dataValidation type="custom" allowBlank="1" showErrorMessage="1" errorTitle="Duplicate ID" error="Each Task ID must be unique." sqref="A162">
      <formula1>SUMPRODUCT(--($A$2:$A$300=A162))=1</formula1>
    </dataValidation>
    <dataValidation type="custom" allowBlank="1" showErrorMessage="1" errorTitle="Duplicate ID" error="Each Task ID must be unique." sqref="A163">
      <formula1>SUMPRODUCT(--($A$2:$A$300=A163))=1</formula1>
    </dataValidation>
    <dataValidation type="custom" allowBlank="1" showErrorMessage="1" errorTitle="Duplicate ID" error="Each Task ID must be unique." sqref="A164">
      <formula1>SUMPRODUCT(--($A$2:$A$300=A164))=1</formula1>
    </dataValidation>
    <dataValidation type="custom" allowBlank="1" showErrorMessage="1" errorTitle="Duplicate ID" error="Each Task ID must be unique." sqref="A165">
      <formula1>SUMPRODUCT(--($A$2:$A$300=A165))=1</formula1>
    </dataValidation>
    <dataValidation type="custom" allowBlank="1" showErrorMessage="1" errorTitle="Duplicate ID" error="Each Task ID must be unique." sqref="A166">
      <formula1>SUMPRODUCT(--($A$2:$A$300=A166))=1</formula1>
    </dataValidation>
    <dataValidation type="custom" allowBlank="1" showErrorMessage="1" errorTitle="Duplicate ID" error="Each Task ID must be unique." sqref="A167">
      <formula1>SUMPRODUCT(--($A$2:$A$300=A167))=1</formula1>
    </dataValidation>
    <dataValidation type="custom" allowBlank="1" showErrorMessage="1" errorTitle="Duplicate ID" error="Each Task ID must be unique." sqref="A168">
      <formula1>SUMPRODUCT(--($A$2:$A$300=A168))=1</formula1>
    </dataValidation>
    <dataValidation type="custom" allowBlank="1" showErrorMessage="1" errorTitle="Duplicate ID" error="Each Task ID must be unique." sqref="A169">
      <formula1>SUMPRODUCT(--($A$2:$A$300=A169))=1</formula1>
    </dataValidation>
    <dataValidation type="custom" allowBlank="1" showErrorMessage="1" errorTitle="Duplicate ID" error="Each Task ID must be unique." sqref="A17">
      <formula1>SUMPRODUCT(--($A$2:$A$300=A17))=1</formula1>
    </dataValidation>
    <dataValidation type="custom" allowBlank="1" showErrorMessage="1" errorTitle="Duplicate ID" error="Each Task ID must be unique." sqref="A170">
      <formula1>SUMPRODUCT(--($A$2:$A$300=A170))=1</formula1>
    </dataValidation>
    <dataValidation type="custom" allowBlank="1" showErrorMessage="1" errorTitle="Duplicate ID" error="Each Task ID must be unique." sqref="A171">
      <formula1>SUMPRODUCT(--($A$2:$A$300=A171))=1</formula1>
    </dataValidation>
    <dataValidation type="custom" allowBlank="1" showErrorMessage="1" errorTitle="Duplicate ID" error="Each Task ID must be unique." sqref="A172">
      <formula1>SUMPRODUCT(--($A$2:$A$300=A172))=1</formula1>
    </dataValidation>
    <dataValidation type="custom" allowBlank="1" showErrorMessage="1" errorTitle="Duplicate ID" error="Each Task ID must be unique." sqref="A173">
      <formula1>SUMPRODUCT(--($A$2:$A$300=A173))=1</formula1>
    </dataValidation>
    <dataValidation type="custom" allowBlank="1" showErrorMessage="1" errorTitle="Duplicate ID" error="Each Task ID must be unique." sqref="A174">
      <formula1>SUMPRODUCT(--($A$2:$A$300=A174))=1</formula1>
    </dataValidation>
    <dataValidation type="custom" allowBlank="1" showErrorMessage="1" errorTitle="Duplicate ID" error="Each Task ID must be unique." sqref="A175">
      <formula1>SUMPRODUCT(--($A$2:$A$300=A175))=1</formula1>
    </dataValidation>
    <dataValidation type="custom" allowBlank="1" showErrorMessage="1" errorTitle="Duplicate ID" error="Each Task ID must be unique." sqref="A176">
      <formula1>SUMPRODUCT(--($A$2:$A$300=A176))=1</formula1>
    </dataValidation>
    <dataValidation type="custom" allowBlank="1" showErrorMessage="1" errorTitle="Duplicate ID" error="Each Task ID must be unique." sqref="A177">
      <formula1>SUMPRODUCT(--($A$2:$A$300=A177))=1</formula1>
    </dataValidation>
    <dataValidation type="custom" allowBlank="1" showErrorMessage="1" errorTitle="Duplicate ID" error="Each Task ID must be unique." sqref="A178">
      <formula1>SUMPRODUCT(--($A$2:$A$300=A178))=1</formula1>
    </dataValidation>
    <dataValidation type="custom" allowBlank="1" showErrorMessage="1" errorTitle="Duplicate ID" error="Each Task ID must be unique." sqref="A179">
      <formula1>SUMPRODUCT(--($A$2:$A$300=A179))=1</formula1>
    </dataValidation>
    <dataValidation type="custom" allowBlank="1" showErrorMessage="1" errorTitle="Duplicate ID" error="Each Task ID must be unique." sqref="A18">
      <formula1>SUMPRODUCT(--($A$2:$A$300=A18))=1</formula1>
    </dataValidation>
    <dataValidation type="custom" allowBlank="1" showErrorMessage="1" errorTitle="Duplicate ID" error="Each Task ID must be unique." sqref="A180">
      <formula1>SUMPRODUCT(--($A$2:$A$300=A180))=1</formula1>
    </dataValidation>
    <dataValidation type="custom" allowBlank="1" showErrorMessage="1" errorTitle="Duplicate ID" error="Each Task ID must be unique." sqref="A181">
      <formula1>SUMPRODUCT(--($A$2:$A$300=A181))=1</formula1>
    </dataValidation>
    <dataValidation type="custom" allowBlank="1" showErrorMessage="1" errorTitle="Duplicate ID" error="Each Task ID must be unique." sqref="A182">
      <formula1>SUMPRODUCT(--($A$2:$A$300=A182))=1</formula1>
    </dataValidation>
    <dataValidation type="custom" allowBlank="1" showErrorMessage="1" errorTitle="Duplicate ID" error="Each Task ID must be unique." sqref="A183">
      <formula1>SUMPRODUCT(--($A$2:$A$300=A183))=1</formula1>
    </dataValidation>
    <dataValidation type="custom" allowBlank="1" showErrorMessage="1" errorTitle="Duplicate ID" error="Each Task ID must be unique." sqref="A184">
      <formula1>SUMPRODUCT(--($A$2:$A$300=A184))=1</formula1>
    </dataValidation>
    <dataValidation type="custom" allowBlank="1" showErrorMessage="1" errorTitle="Duplicate ID" error="Each Task ID must be unique." sqref="A185">
      <formula1>SUMPRODUCT(--($A$2:$A$300=A185))=1</formula1>
    </dataValidation>
    <dataValidation type="custom" allowBlank="1" showErrorMessage="1" errorTitle="Duplicate ID" error="Each Task ID must be unique." sqref="A186">
      <formula1>SUMPRODUCT(--($A$2:$A$300=A186))=1</formula1>
    </dataValidation>
    <dataValidation type="custom" allowBlank="1" showErrorMessage="1" errorTitle="Duplicate ID" error="Each Task ID must be unique." sqref="A187">
      <formula1>SUMPRODUCT(--($A$2:$A$300=A187))=1</formula1>
    </dataValidation>
    <dataValidation type="custom" allowBlank="1" showErrorMessage="1" errorTitle="Duplicate ID" error="Each Task ID must be unique." sqref="A188">
      <formula1>SUMPRODUCT(--($A$2:$A$300=A188))=1</formula1>
    </dataValidation>
    <dataValidation type="custom" allowBlank="1" showErrorMessage="1" errorTitle="Duplicate ID" error="Each Task ID must be unique." sqref="A189">
      <formula1>SUMPRODUCT(--($A$2:$A$300=A189))=1</formula1>
    </dataValidation>
    <dataValidation type="custom" allowBlank="1" showErrorMessage="1" errorTitle="Duplicate ID" error="Each Task ID must be unique." sqref="A19">
      <formula1>SUMPRODUCT(--($A$2:$A$300=A19))=1</formula1>
    </dataValidation>
    <dataValidation type="custom" allowBlank="1" showErrorMessage="1" errorTitle="Duplicate ID" error="Each Task ID must be unique." sqref="A190">
      <formula1>SUMPRODUCT(--($A$2:$A$300=A190))=1</formula1>
    </dataValidation>
    <dataValidation type="custom" allowBlank="1" showErrorMessage="1" errorTitle="Duplicate ID" error="Each Task ID must be unique." sqref="A191">
      <formula1>SUMPRODUCT(--($A$2:$A$300=A191))=1</formula1>
    </dataValidation>
    <dataValidation type="custom" allowBlank="1" showErrorMessage="1" errorTitle="Duplicate ID" error="Each Task ID must be unique." sqref="A192">
      <formula1>SUMPRODUCT(--($A$2:$A$300=A192))=1</formula1>
    </dataValidation>
    <dataValidation type="custom" allowBlank="1" showErrorMessage="1" errorTitle="Duplicate ID" error="Each Task ID must be unique." sqref="A193">
      <formula1>SUMPRODUCT(--($A$2:$A$300=A193))=1</formula1>
    </dataValidation>
    <dataValidation type="custom" allowBlank="1" showErrorMessage="1" errorTitle="Duplicate ID" error="Each Task ID must be unique." sqref="A194">
      <formula1>SUMPRODUCT(--($A$2:$A$300=A194))=1</formula1>
    </dataValidation>
    <dataValidation type="custom" allowBlank="1" showErrorMessage="1" errorTitle="Duplicate ID" error="Each Task ID must be unique." sqref="A195">
      <formula1>SUMPRODUCT(--($A$2:$A$300=A195))=1</formula1>
    </dataValidation>
    <dataValidation type="custom" allowBlank="1" showErrorMessage="1" errorTitle="Duplicate ID" error="Each Task ID must be unique." sqref="A196">
      <formula1>SUMPRODUCT(--($A$2:$A$300=A196))=1</formula1>
    </dataValidation>
    <dataValidation type="custom" allowBlank="1" showErrorMessage="1" errorTitle="Duplicate ID" error="Each Task ID must be unique." sqref="A197">
      <formula1>SUMPRODUCT(--($A$2:$A$300=A197))=1</formula1>
    </dataValidation>
    <dataValidation type="custom" allowBlank="1" showErrorMessage="1" errorTitle="Duplicate ID" error="Each Task ID must be unique." sqref="A198">
      <formula1>SUMPRODUCT(--($A$2:$A$300=A198))=1</formula1>
    </dataValidation>
    <dataValidation type="custom" allowBlank="1" showErrorMessage="1" errorTitle="Duplicate ID" error="Each Task ID must be unique." sqref="A199">
      <formula1>SUMPRODUCT(--($A$2:$A$300=A199))=1</formula1>
    </dataValidation>
    <dataValidation type="custom" allowBlank="1" showErrorMessage="1" errorTitle="Duplicate ID" error="Each Task ID must be unique." sqref="A2">
      <formula1>SUMPRODUCT(--($A$2:$A$300=A2))=1</formula1>
    </dataValidation>
    <dataValidation type="custom" allowBlank="1" showErrorMessage="1" errorTitle="Duplicate ID" error="Each Task ID must be unique." sqref="A20">
      <formula1>SUMPRODUCT(--($A$2:$A$300=A20))=1</formula1>
    </dataValidation>
    <dataValidation type="custom" allowBlank="1" showErrorMessage="1" errorTitle="Duplicate ID" error="Each Task ID must be unique." sqref="A200">
      <formula1>SUMPRODUCT(--($A$2:$A$300=A200))=1</formula1>
    </dataValidation>
    <dataValidation type="custom" allowBlank="1" showErrorMessage="1" errorTitle="Duplicate ID" error="Each Task ID must be unique." sqref="A201">
      <formula1>SUMPRODUCT(--($A$2:$A$300=A201))=1</formula1>
    </dataValidation>
    <dataValidation type="custom" allowBlank="1" showErrorMessage="1" errorTitle="Duplicate ID" error="Each Task ID must be unique." sqref="A202">
      <formula1>SUMPRODUCT(--($A$2:$A$300=A202))=1</formula1>
    </dataValidation>
    <dataValidation type="custom" allowBlank="1" showErrorMessage="1" errorTitle="Duplicate ID" error="Each Task ID must be unique." sqref="A203">
      <formula1>SUMPRODUCT(--($A$2:$A$300=A203))=1</formula1>
    </dataValidation>
    <dataValidation type="custom" allowBlank="1" showErrorMessage="1" errorTitle="Duplicate ID" error="Each Task ID must be unique." sqref="A204">
      <formula1>SUMPRODUCT(--($A$2:$A$300=A204))=1</formula1>
    </dataValidation>
    <dataValidation type="custom" allowBlank="1" showErrorMessage="1" errorTitle="Duplicate ID" error="Each Task ID must be unique." sqref="A205">
      <formula1>SUMPRODUCT(--($A$2:$A$300=A205))=1</formula1>
    </dataValidation>
    <dataValidation type="custom" allowBlank="1" showErrorMessage="1" errorTitle="Duplicate ID" error="Each Task ID must be unique." sqref="A206">
      <formula1>SUMPRODUCT(--($A$2:$A$300=A206))=1</formula1>
    </dataValidation>
    <dataValidation type="custom" allowBlank="1" showErrorMessage="1" errorTitle="Duplicate ID" error="Each Task ID must be unique." sqref="A207">
      <formula1>SUMPRODUCT(--($A$2:$A$300=A207))=1</formula1>
    </dataValidation>
    <dataValidation type="custom" allowBlank="1" showErrorMessage="1" errorTitle="Duplicate ID" error="Each Task ID must be unique." sqref="A208">
      <formula1>SUMPRODUCT(--($A$2:$A$300=A208))=1</formula1>
    </dataValidation>
    <dataValidation type="custom" allowBlank="1" showErrorMessage="1" errorTitle="Duplicate ID" error="Each Task ID must be unique." sqref="A209">
      <formula1>SUMPRODUCT(--($A$2:$A$300=A209))=1</formula1>
    </dataValidation>
    <dataValidation type="custom" allowBlank="1" showErrorMessage="1" errorTitle="Duplicate ID" error="Each Task ID must be unique." sqref="A21">
      <formula1>SUMPRODUCT(--($A$2:$A$300=A21))=1</formula1>
    </dataValidation>
    <dataValidation type="custom" allowBlank="1" showErrorMessage="1" errorTitle="Duplicate ID" error="Each Task ID must be unique." sqref="A210">
      <formula1>SUMPRODUCT(--($A$2:$A$300=A210))=1</formula1>
    </dataValidation>
    <dataValidation type="custom" allowBlank="1" showErrorMessage="1" errorTitle="Duplicate ID" error="Each Task ID must be unique." sqref="A211">
      <formula1>SUMPRODUCT(--($A$2:$A$300=A211))=1</formula1>
    </dataValidation>
    <dataValidation type="custom" allowBlank="1" showErrorMessage="1" errorTitle="Duplicate ID" error="Each Task ID must be unique." sqref="A212">
      <formula1>SUMPRODUCT(--($A$2:$A$300=A212))=1</formula1>
    </dataValidation>
    <dataValidation type="custom" allowBlank="1" showErrorMessage="1" errorTitle="Duplicate ID" error="Each Task ID must be unique." sqref="A213">
      <formula1>SUMPRODUCT(--($A$2:$A$300=A213))=1</formula1>
    </dataValidation>
    <dataValidation type="custom" allowBlank="1" showErrorMessage="1" errorTitle="Duplicate ID" error="Each Task ID must be unique." sqref="A214">
      <formula1>SUMPRODUCT(--($A$2:$A$300=A214))=1</formula1>
    </dataValidation>
    <dataValidation type="custom" allowBlank="1" showErrorMessage="1" errorTitle="Duplicate ID" error="Each Task ID must be unique." sqref="A215">
      <formula1>SUMPRODUCT(--($A$2:$A$300=A215))=1</formula1>
    </dataValidation>
    <dataValidation type="custom" allowBlank="1" showErrorMessage="1" errorTitle="Duplicate ID" error="Each Task ID must be unique." sqref="A216">
      <formula1>SUMPRODUCT(--($A$2:$A$300=A216))=1</formula1>
    </dataValidation>
    <dataValidation type="custom" allowBlank="1" showErrorMessage="1" errorTitle="Duplicate ID" error="Each Task ID must be unique." sqref="A217">
      <formula1>SUMPRODUCT(--($A$2:$A$300=A217))=1</formula1>
    </dataValidation>
    <dataValidation type="custom" allowBlank="1" showErrorMessage="1" errorTitle="Duplicate ID" error="Each Task ID must be unique." sqref="A218">
      <formula1>SUMPRODUCT(--($A$2:$A$300=A218))=1</formula1>
    </dataValidation>
    <dataValidation type="custom" allowBlank="1" showErrorMessage="1" errorTitle="Duplicate ID" error="Each Task ID must be unique." sqref="A219">
      <formula1>SUMPRODUCT(--($A$2:$A$300=A219))=1</formula1>
    </dataValidation>
    <dataValidation type="custom" allowBlank="1" showErrorMessage="1" errorTitle="Duplicate ID" error="Each Task ID must be unique." sqref="A22">
      <formula1>SUMPRODUCT(--($A$2:$A$300=A22))=1</formula1>
    </dataValidation>
    <dataValidation type="custom" allowBlank="1" showErrorMessage="1" errorTitle="Duplicate ID" error="Each Task ID must be unique." sqref="A220">
      <formula1>SUMPRODUCT(--($A$2:$A$300=A220))=1</formula1>
    </dataValidation>
    <dataValidation type="custom" allowBlank="1" showErrorMessage="1" errorTitle="Duplicate ID" error="Each Task ID must be unique." sqref="A221">
      <formula1>SUMPRODUCT(--($A$2:$A$300=A221))=1</formula1>
    </dataValidation>
    <dataValidation type="custom" allowBlank="1" showErrorMessage="1" errorTitle="Duplicate ID" error="Each Task ID must be unique." sqref="A222">
      <formula1>SUMPRODUCT(--($A$2:$A$300=A222))=1</formula1>
    </dataValidation>
    <dataValidation type="custom" allowBlank="1" showErrorMessage="1" errorTitle="Duplicate ID" error="Each Task ID must be unique." sqref="A223">
      <formula1>SUMPRODUCT(--($A$2:$A$300=A223))=1</formula1>
    </dataValidation>
    <dataValidation type="custom" allowBlank="1" showErrorMessage="1" errorTitle="Duplicate ID" error="Each Task ID must be unique." sqref="A224">
      <formula1>SUMPRODUCT(--($A$2:$A$300=A224))=1</formula1>
    </dataValidation>
    <dataValidation type="custom" allowBlank="1" showErrorMessage="1" errorTitle="Duplicate ID" error="Each Task ID must be unique." sqref="A225">
      <formula1>SUMPRODUCT(--($A$2:$A$300=A225))=1</formula1>
    </dataValidation>
    <dataValidation type="custom" allowBlank="1" showErrorMessage="1" errorTitle="Duplicate ID" error="Each Task ID must be unique." sqref="A226">
      <formula1>SUMPRODUCT(--($A$2:$A$300=A226))=1</formula1>
    </dataValidation>
    <dataValidation type="custom" allowBlank="1" showErrorMessage="1" errorTitle="Duplicate ID" error="Each Task ID must be unique." sqref="A227">
      <formula1>SUMPRODUCT(--($A$2:$A$300=A227))=1</formula1>
    </dataValidation>
    <dataValidation type="custom" allowBlank="1" showErrorMessage="1" errorTitle="Duplicate ID" error="Each Task ID must be unique." sqref="A228">
      <formula1>SUMPRODUCT(--($A$2:$A$300=A228))=1</formula1>
    </dataValidation>
    <dataValidation type="custom" allowBlank="1" showErrorMessage="1" errorTitle="Duplicate ID" error="Each Task ID must be unique." sqref="A229">
      <formula1>SUMPRODUCT(--($A$2:$A$300=A229))=1</formula1>
    </dataValidation>
    <dataValidation type="custom" allowBlank="1" showErrorMessage="1" errorTitle="Duplicate ID" error="Each Task ID must be unique." sqref="A23">
      <formula1>SUMPRODUCT(--($A$2:$A$300=A23))=1</formula1>
    </dataValidation>
    <dataValidation type="custom" allowBlank="1" showErrorMessage="1" errorTitle="Duplicate ID" error="Each Task ID must be unique." sqref="A230">
      <formula1>SUMPRODUCT(--($A$2:$A$300=A230))=1</formula1>
    </dataValidation>
    <dataValidation type="custom" allowBlank="1" showErrorMessage="1" errorTitle="Duplicate ID" error="Each Task ID must be unique." sqref="A231">
      <formula1>SUMPRODUCT(--($A$2:$A$300=A231))=1</formula1>
    </dataValidation>
    <dataValidation type="custom" allowBlank="1" showErrorMessage="1" errorTitle="Duplicate ID" error="Each Task ID must be unique." sqref="A232">
      <formula1>SUMPRODUCT(--($A$2:$A$300=A232))=1</formula1>
    </dataValidation>
    <dataValidation type="custom" allowBlank="1" showErrorMessage="1" errorTitle="Duplicate ID" error="Each Task ID must be unique." sqref="A233">
      <formula1>SUMPRODUCT(--($A$2:$A$300=A233))=1</formula1>
    </dataValidation>
    <dataValidation type="custom" allowBlank="1" showErrorMessage="1" errorTitle="Duplicate ID" error="Each Task ID must be unique." sqref="A234">
      <formula1>SUMPRODUCT(--($A$2:$A$300=A234))=1</formula1>
    </dataValidation>
    <dataValidation type="custom" allowBlank="1" showErrorMessage="1" errorTitle="Duplicate ID" error="Each Task ID must be unique." sqref="A235">
      <formula1>SUMPRODUCT(--($A$2:$A$300=A235))=1</formula1>
    </dataValidation>
    <dataValidation type="custom" allowBlank="1" showErrorMessage="1" errorTitle="Duplicate ID" error="Each Task ID must be unique." sqref="A236">
      <formula1>SUMPRODUCT(--($A$2:$A$300=A236))=1</formula1>
    </dataValidation>
    <dataValidation type="custom" allowBlank="1" showErrorMessage="1" errorTitle="Duplicate ID" error="Each Task ID must be unique." sqref="A237">
      <formula1>SUMPRODUCT(--($A$2:$A$300=A237))=1</formula1>
    </dataValidation>
    <dataValidation type="custom" allowBlank="1" showErrorMessage="1" errorTitle="Duplicate ID" error="Each Task ID must be unique." sqref="A238">
      <formula1>SUMPRODUCT(--($A$2:$A$300=A238))=1</formula1>
    </dataValidation>
    <dataValidation type="custom" allowBlank="1" showErrorMessage="1" errorTitle="Duplicate ID" error="Each Task ID must be unique." sqref="A239">
      <formula1>SUMPRODUCT(--($A$2:$A$300=A239))=1</formula1>
    </dataValidation>
    <dataValidation type="custom" allowBlank="1" showErrorMessage="1" errorTitle="Duplicate ID" error="Each Task ID must be unique." sqref="A24">
      <formula1>SUMPRODUCT(--($A$2:$A$300=A24))=1</formula1>
    </dataValidation>
    <dataValidation type="custom" allowBlank="1" showErrorMessage="1" errorTitle="Duplicate ID" error="Each Task ID must be unique." sqref="A240">
      <formula1>SUMPRODUCT(--($A$2:$A$300=A240))=1</formula1>
    </dataValidation>
    <dataValidation type="custom" allowBlank="1" showErrorMessage="1" errorTitle="Duplicate ID" error="Each Task ID must be unique." sqref="A241">
      <formula1>SUMPRODUCT(--($A$2:$A$300=A241))=1</formula1>
    </dataValidation>
    <dataValidation type="custom" allowBlank="1" showErrorMessage="1" errorTitle="Duplicate ID" error="Each Task ID must be unique." sqref="A242">
      <formula1>SUMPRODUCT(--($A$2:$A$300=A242))=1</formula1>
    </dataValidation>
    <dataValidation type="custom" allowBlank="1" showErrorMessage="1" errorTitle="Duplicate ID" error="Each Task ID must be unique." sqref="A243">
      <formula1>SUMPRODUCT(--($A$2:$A$300=A243))=1</formula1>
    </dataValidation>
    <dataValidation type="custom" allowBlank="1" showErrorMessage="1" errorTitle="Duplicate ID" error="Each Task ID must be unique." sqref="A244">
      <formula1>SUMPRODUCT(--($A$2:$A$300=A244))=1</formula1>
    </dataValidation>
    <dataValidation type="custom" allowBlank="1" showErrorMessage="1" errorTitle="Duplicate ID" error="Each Task ID must be unique." sqref="A245">
      <formula1>SUMPRODUCT(--($A$2:$A$300=A245))=1</formula1>
    </dataValidation>
    <dataValidation type="custom" allowBlank="1" showErrorMessage="1" errorTitle="Duplicate ID" error="Each Task ID must be unique." sqref="A246">
      <formula1>SUMPRODUCT(--($A$2:$A$300=A246))=1</formula1>
    </dataValidation>
    <dataValidation type="custom" allowBlank="1" showErrorMessage="1" errorTitle="Duplicate ID" error="Each Task ID must be unique." sqref="A247">
      <formula1>SUMPRODUCT(--($A$2:$A$300=A247))=1</formula1>
    </dataValidation>
    <dataValidation type="custom" allowBlank="1" showErrorMessage="1" errorTitle="Duplicate ID" error="Each Task ID must be unique." sqref="A248">
      <formula1>SUMPRODUCT(--($A$2:$A$300=A248))=1</formula1>
    </dataValidation>
    <dataValidation type="custom" allowBlank="1" showErrorMessage="1" errorTitle="Duplicate ID" error="Each Task ID must be unique." sqref="A249">
      <formula1>SUMPRODUCT(--($A$2:$A$300=A249))=1</formula1>
    </dataValidation>
    <dataValidation type="custom" allowBlank="1" showErrorMessage="1" errorTitle="Duplicate ID" error="Each Task ID must be unique." sqref="A25">
      <formula1>SUMPRODUCT(--($A$2:$A$300=A25))=1</formula1>
    </dataValidation>
    <dataValidation type="custom" allowBlank="1" showErrorMessage="1" errorTitle="Duplicate ID" error="Each Task ID must be unique." sqref="A250">
      <formula1>SUMPRODUCT(--($A$2:$A$300=A250))=1</formula1>
    </dataValidation>
    <dataValidation type="custom" allowBlank="1" showErrorMessage="1" errorTitle="Duplicate ID" error="Each Task ID must be unique." sqref="A251">
      <formula1>SUMPRODUCT(--($A$2:$A$300=A251))=1</formula1>
    </dataValidation>
    <dataValidation type="custom" allowBlank="1" showErrorMessage="1" errorTitle="Duplicate ID" error="Each Task ID must be unique." sqref="A252">
      <formula1>SUMPRODUCT(--($A$2:$A$300=A252))=1</formula1>
    </dataValidation>
    <dataValidation type="custom" allowBlank="1" showErrorMessage="1" errorTitle="Duplicate ID" error="Each Task ID must be unique." sqref="A253">
      <formula1>SUMPRODUCT(--($A$2:$A$300=A253))=1</formula1>
    </dataValidation>
    <dataValidation type="custom" allowBlank="1" showErrorMessage="1" errorTitle="Duplicate ID" error="Each Task ID must be unique." sqref="A254">
      <formula1>SUMPRODUCT(--($A$2:$A$300=A254))=1</formula1>
    </dataValidation>
    <dataValidation type="custom" allowBlank="1" showErrorMessage="1" errorTitle="Duplicate ID" error="Each Task ID must be unique." sqref="A255">
      <formula1>SUMPRODUCT(--($A$2:$A$300=A255))=1</formula1>
    </dataValidation>
    <dataValidation type="custom" allowBlank="1" showErrorMessage="1" errorTitle="Duplicate ID" error="Each Task ID must be unique." sqref="A256">
      <formula1>SUMPRODUCT(--($A$2:$A$300=A256))=1</formula1>
    </dataValidation>
    <dataValidation type="custom" allowBlank="1" showErrorMessage="1" errorTitle="Duplicate ID" error="Each Task ID must be unique." sqref="A257">
      <formula1>SUMPRODUCT(--($A$2:$A$300=A257))=1</formula1>
    </dataValidation>
    <dataValidation type="custom" allowBlank="1" showErrorMessage="1" errorTitle="Duplicate ID" error="Each Task ID must be unique." sqref="A258">
      <formula1>SUMPRODUCT(--($A$2:$A$300=A258))=1</formula1>
    </dataValidation>
    <dataValidation type="custom" allowBlank="1" showErrorMessage="1" errorTitle="Duplicate ID" error="Each Task ID must be unique." sqref="A259">
      <formula1>SUMPRODUCT(--($A$2:$A$300=A259))=1</formula1>
    </dataValidation>
    <dataValidation type="custom" allowBlank="1" showErrorMessage="1" errorTitle="Duplicate ID" error="Each Task ID must be unique." sqref="A26">
      <formula1>SUMPRODUCT(--($A$2:$A$300=A26))=1</formula1>
    </dataValidation>
    <dataValidation type="custom" allowBlank="1" showErrorMessage="1" errorTitle="Duplicate ID" error="Each Task ID must be unique." sqref="A260">
      <formula1>SUMPRODUCT(--($A$2:$A$300=A260))=1</formula1>
    </dataValidation>
    <dataValidation type="custom" allowBlank="1" showErrorMessage="1" errorTitle="Duplicate ID" error="Each Task ID must be unique." sqref="A261">
      <formula1>SUMPRODUCT(--($A$2:$A$300=A261))=1</formula1>
    </dataValidation>
    <dataValidation type="custom" allowBlank="1" showErrorMessage="1" errorTitle="Duplicate ID" error="Each Task ID must be unique." sqref="A262">
      <formula1>SUMPRODUCT(--($A$2:$A$300=A262))=1</formula1>
    </dataValidation>
    <dataValidation type="custom" allowBlank="1" showErrorMessage="1" errorTitle="Duplicate ID" error="Each Task ID must be unique." sqref="A263">
      <formula1>SUMPRODUCT(--($A$2:$A$300=A263))=1</formula1>
    </dataValidation>
    <dataValidation type="custom" allowBlank="1" showErrorMessage="1" errorTitle="Duplicate ID" error="Each Task ID must be unique." sqref="A264">
      <formula1>SUMPRODUCT(--($A$2:$A$300=A264))=1</formula1>
    </dataValidation>
    <dataValidation type="custom" allowBlank="1" showErrorMessage="1" errorTitle="Duplicate ID" error="Each Task ID must be unique." sqref="A265">
      <formula1>SUMPRODUCT(--($A$2:$A$300=A265))=1</formula1>
    </dataValidation>
    <dataValidation type="custom" allowBlank="1" showErrorMessage="1" errorTitle="Duplicate ID" error="Each Task ID must be unique." sqref="A266">
      <formula1>SUMPRODUCT(--($A$2:$A$300=A266))=1</formula1>
    </dataValidation>
    <dataValidation type="custom" allowBlank="1" showErrorMessage="1" errorTitle="Duplicate ID" error="Each Task ID must be unique." sqref="A267">
      <formula1>SUMPRODUCT(--($A$2:$A$300=A267))=1</formula1>
    </dataValidation>
    <dataValidation type="custom" allowBlank="1" showErrorMessage="1" errorTitle="Duplicate ID" error="Each Task ID must be unique." sqref="A268">
      <formula1>SUMPRODUCT(--($A$2:$A$300=A268))=1</formula1>
    </dataValidation>
    <dataValidation type="custom" allowBlank="1" showErrorMessage="1" errorTitle="Duplicate ID" error="Each Task ID must be unique." sqref="A269">
      <formula1>SUMPRODUCT(--($A$2:$A$300=A269))=1</formula1>
    </dataValidation>
    <dataValidation type="custom" allowBlank="1" showErrorMessage="1" errorTitle="Duplicate ID" error="Each Task ID must be unique." sqref="A27">
      <formula1>SUMPRODUCT(--($A$2:$A$300=A27))=1</formula1>
    </dataValidation>
    <dataValidation type="custom" allowBlank="1" showErrorMessage="1" errorTitle="Duplicate ID" error="Each Task ID must be unique." sqref="A270">
      <formula1>SUMPRODUCT(--($A$2:$A$300=A270))=1</formula1>
    </dataValidation>
    <dataValidation type="custom" allowBlank="1" showErrorMessage="1" errorTitle="Duplicate ID" error="Each Task ID must be unique." sqref="A271">
      <formula1>SUMPRODUCT(--($A$2:$A$300=A271))=1</formula1>
    </dataValidation>
    <dataValidation type="custom" allowBlank="1" showErrorMessage="1" errorTitle="Duplicate ID" error="Each Task ID must be unique." sqref="A272">
      <formula1>SUMPRODUCT(--($A$2:$A$300=A272))=1</formula1>
    </dataValidation>
    <dataValidation type="custom" allowBlank="1" showErrorMessage="1" errorTitle="Duplicate ID" error="Each Task ID must be unique." sqref="A273">
      <formula1>SUMPRODUCT(--($A$2:$A$300=A273))=1</formula1>
    </dataValidation>
    <dataValidation type="custom" allowBlank="1" showErrorMessage="1" errorTitle="Duplicate ID" error="Each Task ID must be unique." sqref="A274">
      <formula1>SUMPRODUCT(--($A$2:$A$300=A274))=1</formula1>
    </dataValidation>
    <dataValidation type="custom" allowBlank="1" showErrorMessage="1" errorTitle="Duplicate ID" error="Each Task ID must be unique." sqref="A275">
      <formula1>SUMPRODUCT(--($A$2:$A$300=A275))=1</formula1>
    </dataValidation>
    <dataValidation type="custom" allowBlank="1" showErrorMessage="1" errorTitle="Duplicate ID" error="Each Task ID must be unique." sqref="A276">
      <formula1>SUMPRODUCT(--($A$2:$A$300=A276))=1</formula1>
    </dataValidation>
    <dataValidation type="custom" allowBlank="1" showErrorMessage="1" errorTitle="Duplicate ID" error="Each Task ID must be unique." sqref="A277">
      <formula1>SUMPRODUCT(--($A$2:$A$300=A277))=1</formula1>
    </dataValidation>
    <dataValidation type="custom" allowBlank="1" showErrorMessage="1" errorTitle="Duplicate ID" error="Each Task ID must be unique." sqref="A278">
      <formula1>SUMPRODUCT(--($A$2:$A$300=A278))=1</formula1>
    </dataValidation>
    <dataValidation type="custom" allowBlank="1" showErrorMessage="1" errorTitle="Duplicate ID" error="Each Task ID must be unique." sqref="A279">
      <formula1>SUMPRODUCT(--($A$2:$A$300=A279))=1</formula1>
    </dataValidation>
    <dataValidation type="custom" allowBlank="1" showErrorMessage="1" errorTitle="Duplicate ID" error="Each Task ID must be unique." sqref="A28">
      <formula1>SUMPRODUCT(--($A$2:$A$300=A28))=1</formula1>
    </dataValidation>
    <dataValidation type="custom" allowBlank="1" showErrorMessage="1" errorTitle="Duplicate ID" error="Each Task ID must be unique." sqref="A280">
      <formula1>SUMPRODUCT(--($A$2:$A$300=A280))=1</formula1>
    </dataValidation>
    <dataValidation type="custom" allowBlank="1" showErrorMessage="1" errorTitle="Duplicate ID" error="Each Task ID must be unique." sqref="A281">
      <formula1>SUMPRODUCT(--($A$2:$A$300=A281))=1</formula1>
    </dataValidation>
    <dataValidation type="custom" allowBlank="1" showErrorMessage="1" errorTitle="Duplicate ID" error="Each Task ID must be unique." sqref="A282">
      <formula1>SUMPRODUCT(--($A$2:$A$300=A282))=1</formula1>
    </dataValidation>
    <dataValidation type="custom" allowBlank="1" showErrorMessage="1" errorTitle="Duplicate ID" error="Each Task ID must be unique." sqref="A283">
      <formula1>SUMPRODUCT(--($A$2:$A$300=A283))=1</formula1>
    </dataValidation>
    <dataValidation type="custom" allowBlank="1" showErrorMessage="1" errorTitle="Duplicate ID" error="Each Task ID must be unique." sqref="A284">
      <formula1>SUMPRODUCT(--($A$2:$A$300=A284))=1</formula1>
    </dataValidation>
    <dataValidation type="custom" allowBlank="1" showErrorMessage="1" errorTitle="Duplicate ID" error="Each Task ID must be unique." sqref="A285">
      <formula1>SUMPRODUCT(--($A$2:$A$300=A285))=1</formula1>
    </dataValidation>
    <dataValidation type="custom" allowBlank="1" showErrorMessage="1" errorTitle="Duplicate ID" error="Each Task ID must be unique." sqref="A286">
      <formula1>SUMPRODUCT(--($A$2:$A$300=A286))=1</formula1>
    </dataValidation>
    <dataValidation type="custom" allowBlank="1" showErrorMessage="1" errorTitle="Duplicate ID" error="Each Task ID must be unique." sqref="A287">
      <formula1>SUMPRODUCT(--($A$2:$A$300=A287))=1</formula1>
    </dataValidation>
    <dataValidation type="custom" allowBlank="1" showErrorMessage="1" errorTitle="Duplicate ID" error="Each Task ID must be unique." sqref="A288">
      <formula1>SUMPRODUCT(--($A$2:$A$300=A288))=1</formula1>
    </dataValidation>
    <dataValidation type="custom" allowBlank="1" showErrorMessage="1" errorTitle="Duplicate ID" error="Each Task ID must be unique." sqref="A289">
      <formula1>SUMPRODUCT(--($A$2:$A$300=A289))=1</formula1>
    </dataValidation>
    <dataValidation type="custom" allowBlank="1" showErrorMessage="1" errorTitle="Duplicate ID" error="Each Task ID must be unique." sqref="A29">
      <formula1>SUMPRODUCT(--($A$2:$A$300=A29))=1</formula1>
    </dataValidation>
    <dataValidation type="custom" allowBlank="1" showErrorMessage="1" errorTitle="Duplicate ID" error="Each Task ID must be unique." sqref="A290">
      <formula1>SUMPRODUCT(--($A$2:$A$300=A290))=1</formula1>
    </dataValidation>
    <dataValidation type="custom" allowBlank="1" showErrorMessage="1" errorTitle="Duplicate ID" error="Each Task ID must be unique." sqref="A291">
      <formula1>SUMPRODUCT(--($A$2:$A$300=A291))=1</formula1>
    </dataValidation>
    <dataValidation type="custom" allowBlank="1" showErrorMessage="1" errorTitle="Duplicate ID" error="Each Task ID must be unique." sqref="A292">
      <formula1>SUMPRODUCT(--($A$2:$A$300=A292))=1</formula1>
    </dataValidation>
    <dataValidation type="custom" allowBlank="1" showErrorMessage="1" errorTitle="Duplicate ID" error="Each Task ID must be unique." sqref="A293">
      <formula1>SUMPRODUCT(--($A$2:$A$300=A293))=1</formula1>
    </dataValidation>
    <dataValidation type="custom" allowBlank="1" showErrorMessage="1" errorTitle="Duplicate ID" error="Each Task ID must be unique." sqref="A294">
      <formula1>SUMPRODUCT(--($A$2:$A$300=A294))=1</formula1>
    </dataValidation>
    <dataValidation type="custom" allowBlank="1" showErrorMessage="1" errorTitle="Duplicate ID" error="Each Task ID must be unique." sqref="A295">
      <formula1>SUMPRODUCT(--($A$2:$A$300=A295))=1</formula1>
    </dataValidation>
    <dataValidation type="custom" allowBlank="1" showErrorMessage="1" errorTitle="Duplicate ID" error="Each Task ID must be unique." sqref="A296">
      <formula1>SUMPRODUCT(--($A$2:$A$300=A296))=1</formula1>
    </dataValidation>
    <dataValidation type="custom" allowBlank="1" showErrorMessage="1" errorTitle="Duplicate ID" error="Each Task ID must be unique." sqref="A297">
      <formula1>SUMPRODUCT(--($A$2:$A$300=A297))=1</formula1>
    </dataValidation>
    <dataValidation type="custom" allowBlank="1" showErrorMessage="1" errorTitle="Duplicate ID" error="Each Task ID must be unique." sqref="A298">
      <formula1>SUMPRODUCT(--($A$2:$A$300=A298))=1</formula1>
    </dataValidation>
    <dataValidation type="custom" allowBlank="1" showErrorMessage="1" errorTitle="Duplicate ID" error="Each Task ID must be unique." sqref="A299">
      <formula1>SUMPRODUCT(--($A$2:$A$300=A299))=1</formula1>
    </dataValidation>
    <dataValidation type="custom" allowBlank="1" showErrorMessage="1" errorTitle="Duplicate ID" error="Each Task ID must be unique." sqref="A3">
      <formula1>SUMPRODUCT(--($A$2:$A$300=A3))=1</formula1>
    </dataValidation>
    <dataValidation type="custom" allowBlank="1" showErrorMessage="1" errorTitle="Duplicate ID" error="Each Task ID must be unique." sqref="A30">
      <formula1>SUMPRODUCT(--($A$2:$A$300=A30))=1</formula1>
    </dataValidation>
    <dataValidation type="custom" allowBlank="1" showErrorMessage="1" errorTitle="Duplicate ID" error="Each Task ID must be unique." sqref="A300">
      <formula1>SUMPRODUCT(--($A$2:$A$300=A300))=1</formula1>
    </dataValidation>
    <dataValidation type="custom" allowBlank="1" showErrorMessage="1" errorTitle="Duplicate ID" error="Each Task ID must be unique." sqref="A31">
      <formula1>SUMPRODUCT(--($A$2:$A$300=A31))=1</formula1>
    </dataValidation>
    <dataValidation type="custom" allowBlank="1" showErrorMessage="1" errorTitle="Duplicate ID" error="Each Task ID must be unique." sqref="A32">
      <formula1>SUMPRODUCT(--($A$2:$A$300=A32))=1</formula1>
    </dataValidation>
    <dataValidation type="custom" allowBlank="1" showErrorMessage="1" errorTitle="Duplicate ID" error="Each Task ID must be unique." sqref="A33">
      <formula1>SUMPRODUCT(--($A$2:$A$300=A33))=1</formula1>
    </dataValidation>
    <dataValidation type="custom" allowBlank="1" showErrorMessage="1" errorTitle="Duplicate ID" error="Each Task ID must be unique." sqref="A34">
      <formula1>SUMPRODUCT(--($A$2:$A$300=A34))=1</formula1>
    </dataValidation>
    <dataValidation type="custom" allowBlank="1" showErrorMessage="1" errorTitle="Duplicate ID" error="Each Task ID must be unique." sqref="A35">
      <formula1>SUMPRODUCT(--($A$2:$A$300=A35))=1</formula1>
    </dataValidation>
    <dataValidation type="custom" allowBlank="1" showErrorMessage="1" errorTitle="Duplicate ID" error="Each Task ID must be unique." sqref="A36">
      <formula1>SUMPRODUCT(--($A$2:$A$300=A36))=1</formula1>
    </dataValidation>
    <dataValidation type="custom" allowBlank="1" showErrorMessage="1" errorTitle="Duplicate ID" error="Each Task ID must be unique." sqref="A37">
      <formula1>SUMPRODUCT(--($A$2:$A$300=A37))=1</formula1>
    </dataValidation>
    <dataValidation type="custom" allowBlank="1" showErrorMessage="1" errorTitle="Duplicate ID" error="Each Task ID must be unique." sqref="A38">
      <formula1>SUMPRODUCT(--($A$2:$A$300=A38))=1</formula1>
    </dataValidation>
    <dataValidation type="custom" allowBlank="1" showErrorMessage="1" errorTitle="Duplicate ID" error="Each Task ID must be unique." sqref="A39">
      <formula1>SUMPRODUCT(--($A$2:$A$300=A39))=1</formula1>
    </dataValidation>
    <dataValidation type="custom" allowBlank="1" showErrorMessage="1" errorTitle="Duplicate ID" error="Each Task ID must be unique." sqref="A4">
      <formula1>SUMPRODUCT(--($A$2:$A$300=A4))=1</formula1>
    </dataValidation>
    <dataValidation type="custom" allowBlank="1" showErrorMessage="1" errorTitle="Duplicate ID" error="Each Task ID must be unique." sqref="A40">
      <formula1>SUMPRODUCT(--($A$2:$A$300=A40))=1</formula1>
    </dataValidation>
    <dataValidation type="custom" allowBlank="1" showErrorMessage="1" errorTitle="Duplicate ID" error="Each Task ID must be unique." sqref="A41">
      <formula1>SUMPRODUCT(--($A$2:$A$300=A41))=1</formula1>
    </dataValidation>
    <dataValidation type="custom" allowBlank="1" showErrorMessage="1" errorTitle="Duplicate ID" error="Each Task ID must be unique." sqref="A42">
      <formula1>SUMPRODUCT(--($A$2:$A$300=A42))=1</formula1>
    </dataValidation>
    <dataValidation type="custom" allowBlank="1" showErrorMessage="1" errorTitle="Duplicate ID" error="Each Task ID must be unique." sqref="A43">
      <formula1>SUMPRODUCT(--($A$2:$A$300=A43))=1</formula1>
    </dataValidation>
    <dataValidation type="custom" allowBlank="1" showErrorMessage="1" errorTitle="Duplicate ID" error="Each Task ID must be unique." sqref="A44">
      <formula1>SUMPRODUCT(--($A$2:$A$300=A44))=1</formula1>
    </dataValidation>
    <dataValidation type="custom" allowBlank="1" showErrorMessage="1" errorTitle="Duplicate ID" error="Each Task ID must be unique." sqref="A45">
      <formula1>SUMPRODUCT(--($A$2:$A$300=A45))=1</formula1>
    </dataValidation>
    <dataValidation type="custom" allowBlank="1" showErrorMessage="1" errorTitle="Duplicate ID" error="Each Task ID must be unique." sqref="A46">
      <formula1>SUMPRODUCT(--($A$2:$A$300=A46))=1</formula1>
    </dataValidation>
    <dataValidation type="custom" allowBlank="1" showErrorMessage="1" errorTitle="Duplicate ID" error="Each Task ID must be unique." sqref="A47">
      <formula1>SUMPRODUCT(--($A$2:$A$300=A47))=1</formula1>
    </dataValidation>
    <dataValidation type="custom" allowBlank="1" showErrorMessage="1" errorTitle="Duplicate ID" error="Each Task ID must be unique." sqref="A48">
      <formula1>SUMPRODUCT(--($A$2:$A$300=A48))=1</formula1>
    </dataValidation>
    <dataValidation type="custom" allowBlank="1" showErrorMessage="1" errorTitle="Duplicate ID" error="Each Task ID must be unique." sqref="A49">
      <formula1>SUMPRODUCT(--($A$2:$A$300=A49))=1</formula1>
    </dataValidation>
    <dataValidation type="custom" allowBlank="1" showErrorMessage="1" errorTitle="Duplicate ID" error="Each Task ID must be unique." sqref="A5">
      <formula1>SUMPRODUCT(--($A$2:$A$300=A5))=1</formula1>
    </dataValidation>
    <dataValidation type="custom" allowBlank="1" showErrorMessage="1" errorTitle="Duplicate ID" error="Each Task ID must be unique." sqref="A50">
      <formula1>SUMPRODUCT(--($A$2:$A$300=A50))=1</formula1>
    </dataValidation>
    <dataValidation type="custom" allowBlank="1" showErrorMessage="1" errorTitle="Duplicate ID" error="Each Task ID must be unique." sqref="A51">
      <formula1>SUMPRODUCT(--($A$2:$A$300=A51))=1</formula1>
    </dataValidation>
    <dataValidation type="custom" allowBlank="1" showErrorMessage="1" errorTitle="Duplicate ID" error="Each Task ID must be unique." sqref="A52">
      <formula1>SUMPRODUCT(--($A$2:$A$300=A52))=1</formula1>
    </dataValidation>
    <dataValidation type="custom" allowBlank="1" showErrorMessage="1" errorTitle="Duplicate ID" error="Each Task ID must be unique." sqref="A53">
      <formula1>SUMPRODUCT(--($A$2:$A$300=A53))=1</formula1>
    </dataValidation>
    <dataValidation type="custom" allowBlank="1" showErrorMessage="1" errorTitle="Duplicate ID" error="Each Task ID must be unique." sqref="A54">
      <formula1>SUMPRODUCT(--($A$2:$A$300=A54))=1</formula1>
    </dataValidation>
    <dataValidation type="custom" allowBlank="1" showErrorMessage="1" errorTitle="Duplicate ID" error="Each Task ID must be unique." sqref="A55">
      <formula1>SUMPRODUCT(--($A$2:$A$300=A55))=1</formula1>
    </dataValidation>
    <dataValidation type="custom" allowBlank="1" showErrorMessage="1" errorTitle="Duplicate ID" error="Each Task ID must be unique." sqref="A56">
      <formula1>SUMPRODUCT(--($A$2:$A$300=A56))=1</formula1>
    </dataValidation>
    <dataValidation type="custom" allowBlank="1" showErrorMessage="1" errorTitle="Duplicate ID" error="Each Task ID must be unique." sqref="A57">
      <formula1>SUMPRODUCT(--($A$2:$A$300=A57))=1</formula1>
    </dataValidation>
    <dataValidation type="custom" allowBlank="1" showErrorMessage="1" errorTitle="Duplicate ID" error="Each Task ID must be unique." sqref="A58">
      <formula1>SUMPRODUCT(--($A$2:$A$300=A58))=1</formula1>
    </dataValidation>
    <dataValidation type="custom" allowBlank="1" showErrorMessage="1" errorTitle="Duplicate ID" error="Each Task ID must be unique." sqref="A59">
      <formula1>SUMPRODUCT(--($A$2:$A$300=A59))=1</formula1>
    </dataValidation>
    <dataValidation type="custom" allowBlank="1" showErrorMessage="1" errorTitle="Duplicate ID" error="Each Task ID must be unique." sqref="A6">
      <formula1>SUMPRODUCT(--($A$2:$A$300=A6))=1</formula1>
    </dataValidation>
    <dataValidation type="custom" allowBlank="1" showErrorMessage="1" errorTitle="Duplicate ID" error="Each Task ID must be unique." sqref="A60">
      <formula1>SUMPRODUCT(--($A$2:$A$300=A60))=1</formula1>
    </dataValidation>
    <dataValidation type="custom" allowBlank="1" showErrorMessage="1" errorTitle="Duplicate ID" error="Each Task ID must be unique." sqref="A61">
      <formula1>SUMPRODUCT(--($A$2:$A$300=A61))=1</formula1>
    </dataValidation>
    <dataValidation type="custom" allowBlank="1" showErrorMessage="1" errorTitle="Duplicate ID" error="Each Task ID must be unique." sqref="A62">
      <formula1>SUMPRODUCT(--($A$2:$A$300=A62))=1</formula1>
    </dataValidation>
    <dataValidation type="custom" allowBlank="1" showErrorMessage="1" errorTitle="Duplicate ID" error="Each Task ID must be unique." sqref="A63">
      <formula1>SUMPRODUCT(--($A$2:$A$300=A63))=1</formula1>
    </dataValidation>
    <dataValidation type="custom" allowBlank="1" showErrorMessage="1" errorTitle="Duplicate ID" error="Each Task ID must be unique." sqref="A64">
      <formula1>SUMPRODUCT(--($A$2:$A$300=A64))=1</formula1>
    </dataValidation>
    <dataValidation type="custom" allowBlank="1" showErrorMessage="1" errorTitle="Duplicate ID" error="Each Task ID must be unique." sqref="A65">
      <formula1>SUMPRODUCT(--($A$2:$A$300=A65))=1</formula1>
    </dataValidation>
    <dataValidation type="custom" allowBlank="1" showErrorMessage="1" errorTitle="Duplicate ID" error="Each Task ID must be unique." sqref="A66">
      <formula1>SUMPRODUCT(--($A$2:$A$300=A66))=1</formula1>
    </dataValidation>
    <dataValidation type="custom" allowBlank="1" showErrorMessage="1" errorTitle="Duplicate ID" error="Each Task ID must be unique." sqref="A67">
      <formula1>SUMPRODUCT(--($A$2:$A$300=A67))=1</formula1>
    </dataValidation>
    <dataValidation type="custom" allowBlank="1" showErrorMessage="1" errorTitle="Duplicate ID" error="Each Task ID must be unique." sqref="A68">
      <formula1>SUMPRODUCT(--($A$2:$A$300=A68))=1</formula1>
    </dataValidation>
    <dataValidation type="custom" allowBlank="1" showErrorMessage="1" errorTitle="Duplicate ID" error="Each Task ID must be unique." sqref="A69">
      <formula1>SUMPRODUCT(--($A$2:$A$300=A69))=1</formula1>
    </dataValidation>
    <dataValidation type="custom" allowBlank="1" showErrorMessage="1" errorTitle="Duplicate ID" error="Each Task ID must be unique." sqref="A7">
      <formula1>SUMPRODUCT(--($A$2:$A$300=A7))=1</formula1>
    </dataValidation>
    <dataValidation type="custom" allowBlank="1" showErrorMessage="1" errorTitle="Duplicate ID" error="Each Task ID must be unique." sqref="A70">
      <formula1>SUMPRODUCT(--($A$2:$A$300=A70))=1</formula1>
    </dataValidation>
    <dataValidation type="custom" allowBlank="1" showErrorMessage="1" errorTitle="Duplicate ID" error="Each Task ID must be unique." sqref="A71">
      <formula1>SUMPRODUCT(--($A$2:$A$300=A71))=1</formula1>
    </dataValidation>
    <dataValidation type="custom" allowBlank="1" showErrorMessage="1" errorTitle="Duplicate ID" error="Each Task ID must be unique." sqref="A72">
      <formula1>SUMPRODUCT(--($A$2:$A$300=A72))=1</formula1>
    </dataValidation>
    <dataValidation type="custom" allowBlank="1" showErrorMessage="1" errorTitle="Duplicate ID" error="Each Task ID must be unique." sqref="A73">
      <formula1>SUMPRODUCT(--($A$2:$A$300=A73))=1</formula1>
    </dataValidation>
    <dataValidation type="custom" allowBlank="1" showErrorMessage="1" errorTitle="Duplicate ID" error="Each Task ID must be unique." sqref="A74">
      <formula1>SUMPRODUCT(--($A$2:$A$300=A74))=1</formula1>
    </dataValidation>
    <dataValidation type="custom" allowBlank="1" showErrorMessage="1" errorTitle="Duplicate ID" error="Each Task ID must be unique." sqref="A75">
      <formula1>SUMPRODUCT(--($A$2:$A$300=A75))=1</formula1>
    </dataValidation>
    <dataValidation type="custom" allowBlank="1" showErrorMessage="1" errorTitle="Duplicate ID" error="Each Task ID must be unique." sqref="A76">
      <formula1>SUMPRODUCT(--($A$2:$A$300=A76))=1</formula1>
    </dataValidation>
    <dataValidation type="custom" allowBlank="1" showErrorMessage="1" errorTitle="Duplicate ID" error="Each Task ID must be unique." sqref="A77">
      <formula1>SUMPRODUCT(--($A$2:$A$300=A77))=1</formula1>
    </dataValidation>
    <dataValidation type="custom" allowBlank="1" showErrorMessage="1" errorTitle="Duplicate ID" error="Each Task ID must be unique." sqref="A78">
      <formula1>SUMPRODUCT(--($A$2:$A$300=A78))=1</formula1>
    </dataValidation>
    <dataValidation type="custom" allowBlank="1" showErrorMessage="1" errorTitle="Duplicate ID" error="Each Task ID must be unique." sqref="A79">
      <formula1>SUMPRODUCT(--($A$2:$A$300=A79))=1</formula1>
    </dataValidation>
    <dataValidation type="custom" allowBlank="1" showErrorMessage="1" errorTitle="Duplicate ID" error="Each Task ID must be unique." sqref="A8">
      <formula1>SUMPRODUCT(--($A$2:$A$300=A8))=1</formula1>
    </dataValidation>
    <dataValidation type="custom" allowBlank="1" showErrorMessage="1" errorTitle="Duplicate ID" error="Each Task ID must be unique." sqref="A80">
      <formula1>SUMPRODUCT(--($A$2:$A$300=A80))=1</formula1>
    </dataValidation>
    <dataValidation type="custom" allowBlank="1" showErrorMessage="1" errorTitle="Duplicate ID" error="Each Task ID must be unique." sqref="A81">
      <formula1>SUMPRODUCT(--($A$2:$A$300=A81))=1</formula1>
    </dataValidation>
    <dataValidation type="custom" allowBlank="1" showErrorMessage="1" errorTitle="Duplicate ID" error="Each Task ID must be unique." sqref="A82">
      <formula1>SUMPRODUCT(--($A$2:$A$300=A82))=1</formula1>
    </dataValidation>
    <dataValidation type="custom" allowBlank="1" showErrorMessage="1" errorTitle="Duplicate ID" error="Each Task ID must be unique." sqref="A83">
      <formula1>SUMPRODUCT(--($A$2:$A$300=A83))=1</formula1>
    </dataValidation>
    <dataValidation type="custom" allowBlank="1" showErrorMessage="1" errorTitle="Duplicate ID" error="Each Task ID must be unique." sqref="A84">
      <formula1>SUMPRODUCT(--($A$2:$A$300=A84))=1</formula1>
    </dataValidation>
    <dataValidation type="custom" allowBlank="1" showErrorMessage="1" errorTitle="Duplicate ID" error="Each Task ID must be unique." sqref="A85">
      <formula1>SUMPRODUCT(--($A$2:$A$300=A85))=1</formula1>
    </dataValidation>
    <dataValidation type="custom" allowBlank="1" showErrorMessage="1" errorTitle="Duplicate ID" error="Each Task ID must be unique." sqref="A86">
      <formula1>SUMPRODUCT(--($A$2:$A$300=A86))=1</formula1>
    </dataValidation>
    <dataValidation type="custom" allowBlank="1" showErrorMessage="1" errorTitle="Duplicate ID" error="Each Task ID must be unique." sqref="A87">
      <formula1>SUMPRODUCT(--($A$2:$A$300=A87))=1</formula1>
    </dataValidation>
    <dataValidation type="custom" allowBlank="1" showErrorMessage="1" errorTitle="Duplicate ID" error="Each Task ID must be unique." sqref="A88">
      <formula1>SUMPRODUCT(--($A$2:$A$300=A88))=1</formula1>
    </dataValidation>
    <dataValidation type="custom" allowBlank="1" showErrorMessage="1" errorTitle="Duplicate ID" error="Each Task ID must be unique." sqref="A89">
      <formula1>SUMPRODUCT(--($A$2:$A$300=A89))=1</formula1>
    </dataValidation>
    <dataValidation type="custom" allowBlank="1" showErrorMessage="1" errorTitle="Duplicate ID" error="Each Task ID must be unique." sqref="A9">
      <formula1>SUMPRODUCT(--($A$2:$A$300=A9))=1</formula1>
    </dataValidation>
    <dataValidation type="custom" allowBlank="1" showErrorMessage="1" errorTitle="Duplicate ID" error="Each Task ID must be unique." sqref="A90">
      <formula1>SUMPRODUCT(--($A$2:$A$300=A90))=1</formula1>
    </dataValidation>
    <dataValidation type="custom" allowBlank="1" showErrorMessage="1" errorTitle="Duplicate ID" error="Each Task ID must be unique." sqref="A91">
      <formula1>SUMPRODUCT(--($A$2:$A$300=A91))=1</formula1>
    </dataValidation>
    <dataValidation type="custom" allowBlank="1" showErrorMessage="1" errorTitle="Duplicate ID" error="Each Task ID must be unique." sqref="A92">
      <formula1>SUMPRODUCT(--($A$2:$A$300=A92))=1</formula1>
    </dataValidation>
    <dataValidation type="custom" allowBlank="1" showErrorMessage="1" errorTitle="Duplicate ID" error="Each Task ID must be unique." sqref="A93">
      <formula1>SUMPRODUCT(--($A$2:$A$300=A93))=1</formula1>
    </dataValidation>
    <dataValidation type="custom" allowBlank="1" showErrorMessage="1" errorTitle="Duplicate ID" error="Each Task ID must be unique." sqref="A94">
      <formula1>SUMPRODUCT(--($A$2:$A$300=A94))=1</formula1>
    </dataValidation>
    <dataValidation type="custom" allowBlank="1" showErrorMessage="1" errorTitle="Duplicate ID" error="Each Task ID must be unique." sqref="A95">
      <formula1>SUMPRODUCT(--($A$2:$A$300=A95))=1</formula1>
    </dataValidation>
    <dataValidation type="custom" allowBlank="1" showErrorMessage="1" errorTitle="Duplicate ID" error="Each Task ID must be unique." sqref="A96">
      <formula1>SUMPRODUCT(--($A$2:$A$300=A96))=1</formula1>
    </dataValidation>
    <dataValidation type="custom" allowBlank="1" showErrorMessage="1" errorTitle="Duplicate ID" error="Each Task ID must be unique." sqref="A97">
      <formula1>SUMPRODUCT(--($A$2:$A$300=A97))=1</formula1>
    </dataValidation>
    <dataValidation type="custom" allowBlank="1" showErrorMessage="1" errorTitle="Duplicate ID" error="Each Task ID must be unique." sqref="A98">
      <formula1>SUMPRODUCT(--($A$2:$A$300=A98))=1</formula1>
    </dataValidation>
    <dataValidation type="custom" allowBlank="1" showErrorMessage="1" errorTitle="Duplicate ID" error="Each Task ID must be unique." sqref="A99">
      <formula1>SUMPRODUCT(--($A$2:$A$300=A99))=1</formula1>
    </dataValidation>
    <dataValidation type="list" allowBlank="1" showErrorMessage="1" errorTitle="Unknown phase" error="Pick a Phase ID from Phases." sqref="B2:B300">
      <formula1>Phases!$A$2:$A$50</formula1>
    </dataValidation>
    <dataValidation type="custom" allowBlank="1" showErrorMessage="1" errorTitle="Invalid date" error="Enter a date on or before Finish." sqref="E10">
      <formula1>AND(AND(ISNUMBER(E10),N(E10)&gt;=18264,N(E10)&lt;=73050),OR(F10="",F10&gt;=E10))</formula1>
    </dataValidation>
    <dataValidation type="custom" allowBlank="1" showErrorMessage="1" errorTitle="Invalid date" error="Enter a date on or before Finish." sqref="E100">
      <formula1>AND(AND(ISNUMBER(E100),N(E100)&gt;=18264,N(E100)&lt;=73050),OR(F100="",F100&gt;=E100))</formula1>
    </dataValidation>
    <dataValidation type="custom" allowBlank="1" showErrorMessage="1" errorTitle="Invalid date" error="Enter a date on or before Finish." sqref="E101">
      <formula1>AND(AND(ISNUMBER(E101),N(E101)&gt;=18264,N(E101)&lt;=73050),OR(F101="",F101&gt;=E101))</formula1>
    </dataValidation>
    <dataValidation type="custom" allowBlank="1" showErrorMessage="1" errorTitle="Invalid date" error="Enter a date on or before Finish." sqref="E102">
      <formula1>AND(AND(ISNUMBER(E102),N(E102)&gt;=18264,N(E102)&lt;=73050),OR(F102="",F102&gt;=E102))</formula1>
    </dataValidation>
    <dataValidation type="custom" allowBlank="1" showErrorMessage="1" errorTitle="Invalid date" error="Enter a date on or before Finish." sqref="E103">
      <formula1>AND(AND(ISNUMBER(E103),N(E103)&gt;=18264,N(E103)&lt;=73050),OR(F103="",F103&gt;=E103))</formula1>
    </dataValidation>
    <dataValidation type="custom" allowBlank="1" showErrorMessage="1" errorTitle="Invalid date" error="Enter a date on or before Finish." sqref="E104">
      <formula1>AND(AND(ISNUMBER(E104),N(E104)&gt;=18264,N(E104)&lt;=73050),OR(F104="",F104&gt;=E104))</formula1>
    </dataValidation>
    <dataValidation type="custom" allowBlank="1" showErrorMessage="1" errorTitle="Invalid date" error="Enter a date on or before Finish." sqref="E105">
      <formula1>AND(AND(ISNUMBER(E105),N(E105)&gt;=18264,N(E105)&lt;=73050),OR(F105="",F105&gt;=E105))</formula1>
    </dataValidation>
    <dataValidation type="custom" allowBlank="1" showErrorMessage="1" errorTitle="Invalid date" error="Enter a date on or before Finish." sqref="E106">
      <formula1>AND(AND(ISNUMBER(E106),N(E106)&gt;=18264,N(E106)&lt;=73050),OR(F106="",F106&gt;=E106))</formula1>
    </dataValidation>
    <dataValidation type="custom" allowBlank="1" showErrorMessage="1" errorTitle="Invalid date" error="Enter a date on or before Finish." sqref="E107">
      <formula1>AND(AND(ISNUMBER(E107),N(E107)&gt;=18264,N(E107)&lt;=73050),OR(F107="",F107&gt;=E107))</formula1>
    </dataValidation>
    <dataValidation type="custom" allowBlank="1" showErrorMessage="1" errorTitle="Invalid date" error="Enter a date on or before Finish." sqref="E108">
      <formula1>AND(AND(ISNUMBER(E108),N(E108)&gt;=18264,N(E108)&lt;=73050),OR(F108="",F108&gt;=E108))</formula1>
    </dataValidation>
    <dataValidation type="custom" allowBlank="1" showErrorMessage="1" errorTitle="Invalid date" error="Enter a date on or before Finish." sqref="E109">
      <formula1>AND(AND(ISNUMBER(E109),N(E109)&gt;=18264,N(E109)&lt;=73050),OR(F109="",F109&gt;=E109))</formula1>
    </dataValidation>
    <dataValidation type="custom" allowBlank="1" showErrorMessage="1" errorTitle="Invalid date" error="Enter a date on or before Finish." sqref="E11">
      <formula1>AND(AND(ISNUMBER(E11),N(E11)&gt;=18264,N(E11)&lt;=73050),OR(F11="",F11&gt;=E11))</formula1>
    </dataValidation>
    <dataValidation type="custom" allowBlank="1" showErrorMessage="1" errorTitle="Invalid date" error="Enter a date on or before Finish." sqref="E110">
      <formula1>AND(AND(ISNUMBER(E110),N(E110)&gt;=18264,N(E110)&lt;=73050),OR(F110="",F110&gt;=E110))</formula1>
    </dataValidation>
    <dataValidation type="custom" allowBlank="1" showErrorMessage="1" errorTitle="Invalid date" error="Enter a date on or before Finish." sqref="E111">
      <formula1>AND(AND(ISNUMBER(E111),N(E111)&gt;=18264,N(E111)&lt;=73050),OR(F111="",F111&gt;=E111))</formula1>
    </dataValidation>
    <dataValidation type="custom" allowBlank="1" showErrorMessage="1" errorTitle="Invalid date" error="Enter a date on or before Finish." sqref="E112">
      <formula1>AND(AND(ISNUMBER(E112),N(E112)&gt;=18264,N(E112)&lt;=73050),OR(F112="",F112&gt;=E112))</formula1>
    </dataValidation>
    <dataValidation type="custom" allowBlank="1" showErrorMessage="1" errorTitle="Invalid date" error="Enter a date on or before Finish." sqref="E113">
      <formula1>AND(AND(ISNUMBER(E113),N(E113)&gt;=18264,N(E113)&lt;=73050),OR(F113="",F113&gt;=E113))</formula1>
    </dataValidation>
    <dataValidation type="custom" allowBlank="1" showErrorMessage="1" errorTitle="Invalid date" error="Enter a date on or before Finish." sqref="E114">
      <formula1>AND(AND(ISNUMBER(E114),N(E114)&gt;=18264,N(E114)&lt;=73050),OR(F114="",F114&gt;=E114))</formula1>
    </dataValidation>
    <dataValidation type="custom" allowBlank="1" showErrorMessage="1" errorTitle="Invalid date" error="Enter a date on or before Finish." sqref="E115">
      <formula1>AND(AND(ISNUMBER(E115),N(E115)&gt;=18264,N(E115)&lt;=73050),OR(F115="",F115&gt;=E115))</formula1>
    </dataValidation>
    <dataValidation type="custom" allowBlank="1" showErrorMessage="1" errorTitle="Invalid date" error="Enter a date on or before Finish." sqref="E116">
      <formula1>AND(AND(ISNUMBER(E116),N(E116)&gt;=18264,N(E116)&lt;=73050),OR(F116="",F116&gt;=E116))</formula1>
    </dataValidation>
    <dataValidation type="custom" allowBlank="1" showErrorMessage="1" errorTitle="Invalid date" error="Enter a date on or before Finish." sqref="E117">
      <formula1>AND(AND(ISNUMBER(E117),N(E117)&gt;=18264,N(E117)&lt;=73050),OR(F117="",F117&gt;=E117))</formula1>
    </dataValidation>
    <dataValidation type="custom" allowBlank="1" showErrorMessage="1" errorTitle="Invalid date" error="Enter a date on or before Finish." sqref="E118">
      <formula1>AND(AND(ISNUMBER(E118),N(E118)&gt;=18264,N(E118)&lt;=73050),OR(F118="",F118&gt;=E118))</formula1>
    </dataValidation>
    <dataValidation type="custom" allowBlank="1" showErrorMessage="1" errorTitle="Invalid date" error="Enter a date on or before Finish." sqref="E119">
      <formula1>AND(AND(ISNUMBER(E119),N(E119)&gt;=18264,N(E119)&lt;=73050),OR(F119="",F119&gt;=E119))</formula1>
    </dataValidation>
    <dataValidation type="custom" allowBlank="1" showErrorMessage="1" errorTitle="Invalid date" error="Enter a date on or before Finish." sqref="E12">
      <formula1>AND(AND(ISNUMBER(E12),N(E12)&gt;=18264,N(E12)&lt;=73050),OR(F12="",F12&gt;=E12))</formula1>
    </dataValidation>
    <dataValidation type="custom" allowBlank="1" showErrorMessage="1" errorTitle="Invalid date" error="Enter a date on or before Finish." sqref="E120">
      <formula1>AND(AND(ISNUMBER(E120),N(E120)&gt;=18264,N(E120)&lt;=73050),OR(F120="",F120&gt;=E120))</formula1>
    </dataValidation>
    <dataValidation type="custom" allowBlank="1" showErrorMessage="1" errorTitle="Invalid date" error="Enter a date on or before Finish." sqref="E121">
      <formula1>AND(AND(ISNUMBER(E121),N(E121)&gt;=18264,N(E121)&lt;=73050),OR(F121="",F121&gt;=E121))</formula1>
    </dataValidation>
    <dataValidation type="custom" allowBlank="1" showErrorMessage="1" errorTitle="Invalid date" error="Enter a date on or before Finish." sqref="E122">
      <formula1>AND(AND(ISNUMBER(E122),N(E122)&gt;=18264,N(E122)&lt;=73050),OR(F122="",F122&gt;=E122))</formula1>
    </dataValidation>
    <dataValidation type="custom" allowBlank="1" showErrorMessage="1" errorTitle="Invalid date" error="Enter a date on or before Finish." sqref="E123">
      <formula1>AND(AND(ISNUMBER(E123),N(E123)&gt;=18264,N(E123)&lt;=73050),OR(F123="",F123&gt;=E123))</formula1>
    </dataValidation>
    <dataValidation type="custom" allowBlank="1" showErrorMessage="1" errorTitle="Invalid date" error="Enter a date on or before Finish." sqref="E124">
      <formula1>AND(AND(ISNUMBER(E124),N(E124)&gt;=18264,N(E124)&lt;=73050),OR(F124="",F124&gt;=E124))</formula1>
    </dataValidation>
    <dataValidation type="custom" allowBlank="1" showErrorMessage="1" errorTitle="Invalid date" error="Enter a date on or before Finish." sqref="E125">
      <formula1>AND(AND(ISNUMBER(E125),N(E125)&gt;=18264,N(E125)&lt;=73050),OR(F125="",F125&gt;=E125))</formula1>
    </dataValidation>
    <dataValidation type="custom" allowBlank="1" showErrorMessage="1" errorTitle="Invalid date" error="Enter a date on or before Finish." sqref="E126">
      <formula1>AND(AND(ISNUMBER(E126),N(E126)&gt;=18264,N(E126)&lt;=73050),OR(F126="",F126&gt;=E126))</formula1>
    </dataValidation>
    <dataValidation type="custom" allowBlank="1" showErrorMessage="1" errorTitle="Invalid date" error="Enter a date on or before Finish." sqref="E127">
      <formula1>AND(AND(ISNUMBER(E127),N(E127)&gt;=18264,N(E127)&lt;=73050),OR(F127="",F127&gt;=E127))</formula1>
    </dataValidation>
    <dataValidation type="custom" allowBlank="1" showErrorMessage="1" errorTitle="Invalid date" error="Enter a date on or before Finish." sqref="E128">
      <formula1>AND(AND(ISNUMBER(E128),N(E128)&gt;=18264,N(E128)&lt;=73050),OR(F128="",F128&gt;=E128))</formula1>
    </dataValidation>
    <dataValidation type="custom" allowBlank="1" showErrorMessage="1" errorTitle="Invalid date" error="Enter a date on or before Finish." sqref="E129">
      <formula1>AND(AND(ISNUMBER(E129),N(E129)&gt;=18264,N(E129)&lt;=73050),OR(F129="",F129&gt;=E129))</formula1>
    </dataValidation>
    <dataValidation type="custom" allowBlank="1" showErrorMessage="1" errorTitle="Invalid date" error="Enter a date on or before Finish." sqref="E13">
      <formula1>AND(AND(ISNUMBER(E13),N(E13)&gt;=18264,N(E13)&lt;=73050),OR(F13="",F13&gt;=E13))</formula1>
    </dataValidation>
    <dataValidation type="custom" allowBlank="1" showErrorMessage="1" errorTitle="Invalid date" error="Enter a date on or before Finish." sqref="E130">
      <formula1>AND(AND(ISNUMBER(E130),N(E130)&gt;=18264,N(E130)&lt;=73050),OR(F130="",F130&gt;=E130))</formula1>
    </dataValidation>
    <dataValidation type="custom" allowBlank="1" showErrorMessage="1" errorTitle="Invalid date" error="Enter a date on or before Finish." sqref="E131">
      <formula1>AND(AND(ISNUMBER(E131),N(E131)&gt;=18264,N(E131)&lt;=73050),OR(F131="",F131&gt;=E131))</formula1>
    </dataValidation>
    <dataValidation type="custom" allowBlank="1" showErrorMessage="1" errorTitle="Invalid date" error="Enter a date on or before Finish." sqref="E132">
      <formula1>AND(AND(ISNUMBER(E132),N(E132)&gt;=18264,N(E132)&lt;=73050),OR(F132="",F132&gt;=E132))</formula1>
    </dataValidation>
    <dataValidation type="custom" allowBlank="1" showErrorMessage="1" errorTitle="Invalid date" error="Enter a date on or before Finish." sqref="E133">
      <formula1>AND(AND(ISNUMBER(E133),N(E133)&gt;=18264,N(E133)&lt;=73050),OR(F133="",F133&gt;=E133))</formula1>
    </dataValidation>
    <dataValidation type="custom" allowBlank="1" showErrorMessage="1" errorTitle="Invalid date" error="Enter a date on or before Finish." sqref="E134">
      <formula1>AND(AND(ISNUMBER(E134),N(E134)&gt;=18264,N(E134)&lt;=73050),OR(F134="",F134&gt;=E134))</formula1>
    </dataValidation>
    <dataValidation type="custom" allowBlank="1" showErrorMessage="1" errorTitle="Invalid date" error="Enter a date on or before Finish." sqref="E135">
      <formula1>AND(AND(ISNUMBER(E135),N(E135)&gt;=18264,N(E135)&lt;=73050),OR(F135="",F135&gt;=E135))</formula1>
    </dataValidation>
    <dataValidation type="custom" allowBlank="1" showErrorMessage="1" errorTitle="Invalid date" error="Enter a date on or before Finish." sqref="E136">
      <formula1>AND(AND(ISNUMBER(E136),N(E136)&gt;=18264,N(E136)&lt;=73050),OR(F136="",F136&gt;=E136))</formula1>
    </dataValidation>
    <dataValidation type="custom" allowBlank="1" showErrorMessage="1" errorTitle="Invalid date" error="Enter a date on or before Finish." sqref="E137">
      <formula1>AND(AND(ISNUMBER(E137),N(E137)&gt;=18264,N(E137)&lt;=73050),OR(F137="",F137&gt;=E137))</formula1>
    </dataValidation>
    <dataValidation type="custom" allowBlank="1" showErrorMessage="1" errorTitle="Invalid date" error="Enter a date on or before Finish." sqref="E138">
      <formula1>AND(AND(ISNUMBER(E138),N(E138)&gt;=18264,N(E138)&lt;=73050),OR(F138="",F138&gt;=E138))</formula1>
    </dataValidation>
    <dataValidation type="custom" allowBlank="1" showErrorMessage="1" errorTitle="Invalid date" error="Enter a date on or before Finish." sqref="E139">
      <formula1>AND(AND(ISNUMBER(E139),N(E139)&gt;=18264,N(E139)&lt;=73050),OR(F139="",F139&gt;=E139))</formula1>
    </dataValidation>
    <dataValidation type="custom" allowBlank="1" showErrorMessage="1" errorTitle="Invalid date" error="Enter a date on or before Finish." sqref="E14">
      <formula1>AND(AND(ISNUMBER(E14),N(E14)&gt;=18264,N(E14)&lt;=73050),OR(F14="",F14&gt;=E14))</formula1>
    </dataValidation>
    <dataValidation type="custom" allowBlank="1" showErrorMessage="1" errorTitle="Invalid date" error="Enter a date on or before Finish." sqref="E140">
      <formula1>AND(AND(ISNUMBER(E140),N(E140)&gt;=18264,N(E140)&lt;=73050),OR(F140="",F140&gt;=E140))</formula1>
    </dataValidation>
    <dataValidation type="custom" allowBlank="1" showErrorMessage="1" errorTitle="Invalid date" error="Enter a date on or before Finish." sqref="E141">
      <formula1>AND(AND(ISNUMBER(E141),N(E141)&gt;=18264,N(E141)&lt;=73050),OR(F141="",F141&gt;=E141))</formula1>
    </dataValidation>
    <dataValidation type="custom" allowBlank="1" showErrorMessage="1" errorTitle="Invalid date" error="Enter a date on or before Finish." sqref="E142">
      <formula1>AND(AND(ISNUMBER(E142),N(E142)&gt;=18264,N(E142)&lt;=73050),OR(F142="",F142&gt;=E142))</formula1>
    </dataValidation>
    <dataValidation type="custom" allowBlank="1" showErrorMessage="1" errorTitle="Invalid date" error="Enter a date on or before Finish." sqref="E143">
      <formula1>AND(AND(ISNUMBER(E143),N(E143)&gt;=18264,N(E143)&lt;=73050),OR(F143="",F143&gt;=E143))</formula1>
    </dataValidation>
    <dataValidation type="custom" allowBlank="1" showErrorMessage="1" errorTitle="Invalid date" error="Enter a date on or before Finish." sqref="E144">
      <formula1>AND(AND(ISNUMBER(E144),N(E144)&gt;=18264,N(E144)&lt;=73050),OR(F144="",F144&gt;=E144))</formula1>
    </dataValidation>
    <dataValidation type="custom" allowBlank="1" showErrorMessage="1" errorTitle="Invalid date" error="Enter a date on or before Finish." sqref="E145">
      <formula1>AND(AND(ISNUMBER(E145),N(E145)&gt;=18264,N(E145)&lt;=73050),OR(F145="",F145&gt;=E145))</formula1>
    </dataValidation>
    <dataValidation type="custom" allowBlank="1" showErrorMessage="1" errorTitle="Invalid date" error="Enter a date on or before Finish." sqref="E146">
      <formula1>AND(AND(ISNUMBER(E146),N(E146)&gt;=18264,N(E146)&lt;=73050),OR(F146="",F146&gt;=E146))</formula1>
    </dataValidation>
    <dataValidation type="custom" allowBlank="1" showErrorMessage="1" errorTitle="Invalid date" error="Enter a date on or before Finish." sqref="E147">
      <formula1>AND(AND(ISNUMBER(E147),N(E147)&gt;=18264,N(E147)&lt;=73050),OR(F147="",F147&gt;=E147))</formula1>
    </dataValidation>
    <dataValidation type="custom" allowBlank="1" showErrorMessage="1" errorTitle="Invalid date" error="Enter a date on or before Finish." sqref="E148">
      <formula1>AND(AND(ISNUMBER(E148),N(E148)&gt;=18264,N(E148)&lt;=73050),OR(F148="",F148&gt;=E148))</formula1>
    </dataValidation>
    <dataValidation type="custom" allowBlank="1" showErrorMessage="1" errorTitle="Invalid date" error="Enter a date on or before Finish." sqref="E149">
      <formula1>AND(AND(ISNUMBER(E149),N(E149)&gt;=18264,N(E149)&lt;=73050),OR(F149="",F149&gt;=E149))</formula1>
    </dataValidation>
    <dataValidation type="custom" allowBlank="1" showErrorMessage="1" errorTitle="Invalid date" error="Enter a date on or before Finish." sqref="E15">
      <formula1>AND(AND(ISNUMBER(E15),N(E15)&gt;=18264,N(E15)&lt;=73050),OR(F15="",F15&gt;=E15))</formula1>
    </dataValidation>
    <dataValidation type="custom" allowBlank="1" showErrorMessage="1" errorTitle="Invalid date" error="Enter a date on or before Finish." sqref="E150">
      <formula1>AND(AND(ISNUMBER(E150),N(E150)&gt;=18264,N(E150)&lt;=73050),OR(F150="",F150&gt;=E150))</formula1>
    </dataValidation>
    <dataValidation type="custom" allowBlank="1" showErrorMessage="1" errorTitle="Invalid date" error="Enter a date on or before Finish." sqref="E151">
      <formula1>AND(AND(ISNUMBER(E151),N(E151)&gt;=18264,N(E151)&lt;=73050),OR(F151="",F151&gt;=E151))</formula1>
    </dataValidation>
    <dataValidation type="custom" allowBlank="1" showErrorMessage="1" errorTitle="Invalid date" error="Enter a date on or before Finish." sqref="E152">
      <formula1>AND(AND(ISNUMBER(E152),N(E152)&gt;=18264,N(E152)&lt;=73050),OR(F152="",F152&gt;=E152))</formula1>
    </dataValidation>
    <dataValidation type="custom" allowBlank="1" showErrorMessage="1" errorTitle="Invalid date" error="Enter a date on or before Finish." sqref="E153">
      <formula1>AND(AND(ISNUMBER(E153),N(E153)&gt;=18264,N(E153)&lt;=73050),OR(F153="",F153&gt;=E153))</formula1>
    </dataValidation>
    <dataValidation type="custom" allowBlank="1" showErrorMessage="1" errorTitle="Invalid date" error="Enter a date on or before Finish." sqref="E154">
      <formula1>AND(AND(ISNUMBER(E154),N(E154)&gt;=18264,N(E154)&lt;=73050),OR(F154="",F154&gt;=E154))</formula1>
    </dataValidation>
    <dataValidation type="custom" allowBlank="1" showErrorMessage="1" errorTitle="Invalid date" error="Enter a date on or before Finish." sqref="E155">
      <formula1>AND(AND(ISNUMBER(E155),N(E155)&gt;=18264,N(E155)&lt;=73050),OR(F155="",F155&gt;=E155))</formula1>
    </dataValidation>
    <dataValidation type="custom" allowBlank="1" showErrorMessage="1" errorTitle="Invalid date" error="Enter a date on or before Finish." sqref="E156">
      <formula1>AND(AND(ISNUMBER(E156),N(E156)&gt;=18264,N(E156)&lt;=73050),OR(F156="",F156&gt;=E156))</formula1>
    </dataValidation>
    <dataValidation type="custom" allowBlank="1" showErrorMessage="1" errorTitle="Invalid date" error="Enter a date on or before Finish." sqref="E157">
      <formula1>AND(AND(ISNUMBER(E157),N(E157)&gt;=18264,N(E157)&lt;=73050),OR(F157="",F157&gt;=E157))</formula1>
    </dataValidation>
    <dataValidation type="custom" allowBlank="1" showErrorMessage="1" errorTitle="Invalid date" error="Enter a date on or before Finish." sqref="E158">
      <formula1>AND(AND(ISNUMBER(E158),N(E158)&gt;=18264,N(E158)&lt;=73050),OR(F158="",F158&gt;=E158))</formula1>
    </dataValidation>
    <dataValidation type="custom" allowBlank="1" showErrorMessage="1" errorTitle="Invalid date" error="Enter a date on or before Finish." sqref="E159">
      <formula1>AND(AND(ISNUMBER(E159),N(E159)&gt;=18264,N(E159)&lt;=73050),OR(F159="",F159&gt;=E159))</formula1>
    </dataValidation>
    <dataValidation type="custom" allowBlank="1" showErrorMessage="1" errorTitle="Invalid date" error="Enter a date on or before Finish." sqref="E16">
      <formula1>AND(AND(ISNUMBER(E16),N(E16)&gt;=18264,N(E16)&lt;=73050),OR(F16="",F16&gt;=E16))</formula1>
    </dataValidation>
    <dataValidation type="custom" allowBlank="1" showErrorMessage="1" errorTitle="Invalid date" error="Enter a date on or before Finish." sqref="E160">
      <formula1>AND(AND(ISNUMBER(E160),N(E160)&gt;=18264,N(E160)&lt;=73050),OR(F160="",F160&gt;=E160))</formula1>
    </dataValidation>
    <dataValidation type="custom" allowBlank="1" showErrorMessage="1" errorTitle="Invalid date" error="Enter a date on or before Finish." sqref="E161">
      <formula1>AND(AND(ISNUMBER(E161),N(E161)&gt;=18264,N(E161)&lt;=73050),OR(F161="",F161&gt;=E161))</formula1>
    </dataValidation>
    <dataValidation type="custom" allowBlank="1" showErrorMessage="1" errorTitle="Invalid date" error="Enter a date on or before Finish." sqref="E162">
      <formula1>AND(AND(ISNUMBER(E162),N(E162)&gt;=18264,N(E162)&lt;=73050),OR(F162="",F162&gt;=E162))</formula1>
    </dataValidation>
    <dataValidation type="custom" allowBlank="1" showErrorMessage="1" errorTitle="Invalid date" error="Enter a date on or before Finish." sqref="E163">
      <formula1>AND(AND(ISNUMBER(E163),N(E163)&gt;=18264,N(E163)&lt;=73050),OR(F163="",F163&gt;=E163))</formula1>
    </dataValidation>
    <dataValidation type="custom" allowBlank="1" showErrorMessage="1" errorTitle="Invalid date" error="Enter a date on or before Finish." sqref="E164">
      <formula1>AND(AND(ISNUMBER(E164),N(E164)&gt;=18264,N(E164)&lt;=73050),OR(F164="",F164&gt;=E164))</formula1>
    </dataValidation>
    <dataValidation type="custom" allowBlank="1" showErrorMessage="1" errorTitle="Invalid date" error="Enter a date on or before Finish." sqref="E165">
      <formula1>AND(AND(ISNUMBER(E165),N(E165)&gt;=18264,N(E165)&lt;=73050),OR(F165="",F165&gt;=E165))</formula1>
    </dataValidation>
    <dataValidation type="custom" allowBlank="1" showErrorMessage="1" errorTitle="Invalid date" error="Enter a date on or before Finish." sqref="E166">
      <formula1>AND(AND(ISNUMBER(E166),N(E166)&gt;=18264,N(E166)&lt;=73050),OR(F166="",F166&gt;=E166))</formula1>
    </dataValidation>
    <dataValidation type="custom" allowBlank="1" showErrorMessage="1" errorTitle="Invalid date" error="Enter a date on or before Finish." sqref="E167">
      <formula1>AND(AND(ISNUMBER(E167),N(E167)&gt;=18264,N(E167)&lt;=73050),OR(F167="",F167&gt;=E167))</formula1>
    </dataValidation>
    <dataValidation type="custom" allowBlank="1" showErrorMessage="1" errorTitle="Invalid date" error="Enter a date on or before Finish." sqref="E168">
      <formula1>AND(AND(ISNUMBER(E168),N(E168)&gt;=18264,N(E168)&lt;=73050),OR(F168="",F168&gt;=E168))</formula1>
    </dataValidation>
    <dataValidation type="custom" allowBlank="1" showErrorMessage="1" errorTitle="Invalid date" error="Enter a date on or before Finish." sqref="E169">
      <formula1>AND(AND(ISNUMBER(E169),N(E169)&gt;=18264,N(E169)&lt;=73050),OR(F169="",F169&gt;=E169))</formula1>
    </dataValidation>
    <dataValidation type="custom" allowBlank="1" showErrorMessage="1" errorTitle="Invalid date" error="Enter a date on or before Finish." sqref="E17">
      <formula1>AND(AND(ISNUMBER(E17),N(E17)&gt;=18264,N(E17)&lt;=73050),OR(F17="",F17&gt;=E17))</formula1>
    </dataValidation>
    <dataValidation type="custom" allowBlank="1" showErrorMessage="1" errorTitle="Invalid date" error="Enter a date on or before Finish." sqref="E170">
      <formula1>AND(AND(ISNUMBER(E170),N(E170)&gt;=18264,N(E170)&lt;=73050),OR(F170="",F170&gt;=E170))</formula1>
    </dataValidation>
    <dataValidation type="custom" allowBlank="1" showErrorMessage="1" errorTitle="Invalid date" error="Enter a date on or before Finish." sqref="E171">
      <formula1>AND(AND(ISNUMBER(E171),N(E171)&gt;=18264,N(E171)&lt;=73050),OR(F171="",F171&gt;=E171))</formula1>
    </dataValidation>
    <dataValidation type="custom" allowBlank="1" showErrorMessage="1" errorTitle="Invalid date" error="Enter a date on or before Finish." sqref="E172">
      <formula1>AND(AND(ISNUMBER(E172),N(E172)&gt;=18264,N(E172)&lt;=73050),OR(F172="",F172&gt;=E172))</formula1>
    </dataValidation>
    <dataValidation type="custom" allowBlank="1" showErrorMessage="1" errorTitle="Invalid date" error="Enter a date on or before Finish." sqref="E173">
      <formula1>AND(AND(ISNUMBER(E173),N(E173)&gt;=18264,N(E173)&lt;=73050),OR(F173="",F173&gt;=E173))</formula1>
    </dataValidation>
    <dataValidation type="custom" allowBlank="1" showErrorMessage="1" errorTitle="Invalid date" error="Enter a date on or before Finish." sqref="E174">
      <formula1>AND(AND(ISNUMBER(E174),N(E174)&gt;=18264,N(E174)&lt;=73050),OR(F174="",F174&gt;=E174))</formula1>
    </dataValidation>
    <dataValidation type="custom" allowBlank="1" showErrorMessage="1" errorTitle="Invalid date" error="Enter a date on or before Finish." sqref="E175">
      <formula1>AND(AND(ISNUMBER(E175),N(E175)&gt;=18264,N(E175)&lt;=73050),OR(F175="",F175&gt;=E175))</formula1>
    </dataValidation>
    <dataValidation type="custom" allowBlank="1" showErrorMessage="1" errorTitle="Invalid date" error="Enter a date on or before Finish." sqref="E176">
      <formula1>AND(AND(ISNUMBER(E176),N(E176)&gt;=18264,N(E176)&lt;=73050),OR(F176="",F176&gt;=E176))</formula1>
    </dataValidation>
    <dataValidation type="custom" allowBlank="1" showErrorMessage="1" errorTitle="Invalid date" error="Enter a date on or before Finish." sqref="E177">
      <formula1>AND(AND(ISNUMBER(E177),N(E177)&gt;=18264,N(E177)&lt;=73050),OR(F177="",F177&gt;=E177))</formula1>
    </dataValidation>
    <dataValidation type="custom" allowBlank="1" showErrorMessage="1" errorTitle="Invalid date" error="Enter a date on or before Finish." sqref="E178">
      <formula1>AND(AND(ISNUMBER(E178),N(E178)&gt;=18264,N(E178)&lt;=73050),OR(F178="",F178&gt;=E178))</formula1>
    </dataValidation>
    <dataValidation type="custom" allowBlank="1" showErrorMessage="1" errorTitle="Invalid date" error="Enter a date on or before Finish." sqref="E179">
      <formula1>AND(AND(ISNUMBER(E179),N(E179)&gt;=18264,N(E179)&lt;=73050),OR(F179="",F179&gt;=E179))</formula1>
    </dataValidation>
    <dataValidation type="custom" allowBlank="1" showErrorMessage="1" errorTitle="Invalid date" error="Enter a date on or before Finish." sqref="E18">
      <formula1>AND(AND(ISNUMBER(E18),N(E18)&gt;=18264,N(E18)&lt;=73050),OR(F18="",F18&gt;=E18))</formula1>
    </dataValidation>
    <dataValidation type="custom" allowBlank="1" showErrorMessage="1" errorTitle="Invalid date" error="Enter a date on or before Finish." sqref="E180">
      <formula1>AND(AND(ISNUMBER(E180),N(E180)&gt;=18264,N(E180)&lt;=73050),OR(F180="",F180&gt;=E180))</formula1>
    </dataValidation>
    <dataValidation type="custom" allowBlank="1" showErrorMessage="1" errorTitle="Invalid date" error="Enter a date on or before Finish." sqref="E181">
      <formula1>AND(AND(ISNUMBER(E181),N(E181)&gt;=18264,N(E181)&lt;=73050),OR(F181="",F181&gt;=E181))</formula1>
    </dataValidation>
    <dataValidation type="custom" allowBlank="1" showErrorMessage="1" errorTitle="Invalid date" error="Enter a date on or before Finish." sqref="E182">
      <formula1>AND(AND(ISNUMBER(E182),N(E182)&gt;=18264,N(E182)&lt;=73050),OR(F182="",F182&gt;=E182))</formula1>
    </dataValidation>
    <dataValidation type="custom" allowBlank="1" showErrorMessage="1" errorTitle="Invalid date" error="Enter a date on or before Finish." sqref="E183">
      <formula1>AND(AND(ISNUMBER(E183),N(E183)&gt;=18264,N(E183)&lt;=73050),OR(F183="",F183&gt;=E183))</formula1>
    </dataValidation>
    <dataValidation type="custom" allowBlank="1" showErrorMessage="1" errorTitle="Invalid date" error="Enter a date on or before Finish." sqref="E184">
      <formula1>AND(AND(ISNUMBER(E184),N(E184)&gt;=18264,N(E184)&lt;=73050),OR(F184="",F184&gt;=E184))</formula1>
    </dataValidation>
    <dataValidation type="custom" allowBlank="1" showErrorMessage="1" errorTitle="Invalid date" error="Enter a date on or before Finish." sqref="E185">
      <formula1>AND(AND(ISNUMBER(E185),N(E185)&gt;=18264,N(E185)&lt;=73050),OR(F185="",F185&gt;=E185))</formula1>
    </dataValidation>
    <dataValidation type="custom" allowBlank="1" showErrorMessage="1" errorTitle="Invalid date" error="Enter a date on or before Finish." sqref="E186">
      <formula1>AND(AND(ISNUMBER(E186),N(E186)&gt;=18264,N(E186)&lt;=73050),OR(F186="",F186&gt;=E186))</formula1>
    </dataValidation>
    <dataValidation type="custom" allowBlank="1" showErrorMessage="1" errorTitle="Invalid date" error="Enter a date on or before Finish." sqref="E187">
      <formula1>AND(AND(ISNUMBER(E187),N(E187)&gt;=18264,N(E187)&lt;=73050),OR(F187="",F187&gt;=E187))</formula1>
    </dataValidation>
    <dataValidation type="custom" allowBlank="1" showErrorMessage="1" errorTitle="Invalid date" error="Enter a date on or before Finish." sqref="E188">
      <formula1>AND(AND(ISNUMBER(E188),N(E188)&gt;=18264,N(E188)&lt;=73050),OR(F188="",F188&gt;=E188))</formula1>
    </dataValidation>
    <dataValidation type="custom" allowBlank="1" showErrorMessage="1" errorTitle="Invalid date" error="Enter a date on or before Finish." sqref="E189">
      <formula1>AND(AND(ISNUMBER(E189),N(E189)&gt;=18264,N(E189)&lt;=73050),OR(F189="",F189&gt;=E189))</formula1>
    </dataValidation>
    <dataValidation type="custom" allowBlank="1" showErrorMessage="1" errorTitle="Invalid date" error="Enter a date on or before Finish." sqref="E19">
      <formula1>AND(AND(ISNUMBER(E19),N(E19)&gt;=18264,N(E19)&lt;=73050),OR(F19="",F19&gt;=E19))</formula1>
    </dataValidation>
    <dataValidation type="custom" allowBlank="1" showErrorMessage="1" errorTitle="Invalid date" error="Enter a date on or before Finish." sqref="E190">
      <formula1>AND(AND(ISNUMBER(E190),N(E190)&gt;=18264,N(E190)&lt;=73050),OR(F190="",F190&gt;=E190))</formula1>
    </dataValidation>
    <dataValidation type="custom" allowBlank="1" showErrorMessage="1" errorTitle="Invalid date" error="Enter a date on or before Finish." sqref="E191">
      <formula1>AND(AND(ISNUMBER(E191),N(E191)&gt;=18264,N(E191)&lt;=73050),OR(F191="",F191&gt;=E191))</formula1>
    </dataValidation>
    <dataValidation type="custom" allowBlank="1" showErrorMessage="1" errorTitle="Invalid date" error="Enter a date on or before Finish." sqref="E192">
      <formula1>AND(AND(ISNUMBER(E192),N(E192)&gt;=18264,N(E192)&lt;=73050),OR(F192="",F192&gt;=E192))</formula1>
    </dataValidation>
    <dataValidation type="custom" allowBlank="1" showErrorMessage="1" errorTitle="Invalid date" error="Enter a date on or before Finish." sqref="E193">
      <formula1>AND(AND(ISNUMBER(E193),N(E193)&gt;=18264,N(E193)&lt;=73050),OR(F193="",F193&gt;=E193))</formula1>
    </dataValidation>
    <dataValidation type="custom" allowBlank="1" showErrorMessage="1" errorTitle="Invalid date" error="Enter a date on or before Finish." sqref="E194">
      <formula1>AND(AND(ISNUMBER(E194),N(E194)&gt;=18264,N(E194)&lt;=73050),OR(F194="",F194&gt;=E194))</formula1>
    </dataValidation>
    <dataValidation type="custom" allowBlank="1" showErrorMessage="1" errorTitle="Invalid date" error="Enter a date on or before Finish." sqref="E195">
      <formula1>AND(AND(ISNUMBER(E195),N(E195)&gt;=18264,N(E195)&lt;=73050),OR(F195="",F195&gt;=E195))</formula1>
    </dataValidation>
    <dataValidation type="custom" allowBlank="1" showErrorMessage="1" errorTitle="Invalid date" error="Enter a date on or before Finish." sqref="E196">
      <formula1>AND(AND(ISNUMBER(E196),N(E196)&gt;=18264,N(E196)&lt;=73050),OR(F196="",F196&gt;=E196))</formula1>
    </dataValidation>
    <dataValidation type="custom" allowBlank="1" showErrorMessage="1" errorTitle="Invalid date" error="Enter a date on or before Finish." sqref="E197">
      <formula1>AND(AND(ISNUMBER(E197),N(E197)&gt;=18264,N(E197)&lt;=73050),OR(F197="",F197&gt;=E197))</formula1>
    </dataValidation>
    <dataValidation type="custom" allowBlank="1" showErrorMessage="1" errorTitle="Invalid date" error="Enter a date on or before Finish." sqref="E198">
      <formula1>AND(AND(ISNUMBER(E198),N(E198)&gt;=18264,N(E198)&lt;=73050),OR(F198="",F198&gt;=E198))</formula1>
    </dataValidation>
    <dataValidation type="custom" allowBlank="1" showErrorMessage="1" errorTitle="Invalid date" error="Enter a date on or before Finish." sqref="E199">
      <formula1>AND(AND(ISNUMBER(E199),N(E199)&gt;=18264,N(E199)&lt;=73050),OR(F199="",F199&gt;=E199))</formula1>
    </dataValidation>
    <dataValidation type="custom" allowBlank="1" showErrorMessage="1" errorTitle="Invalid date" error="Enter a date on or before Finish." sqref="E2">
      <formula1>AND(AND(ISNUMBER(E2),N(E2)&gt;=18264,N(E2)&lt;=73050),OR(F2="",F2&gt;=E2))</formula1>
    </dataValidation>
    <dataValidation type="custom" allowBlank="1" showErrorMessage="1" errorTitle="Invalid date" error="Enter a date on or before Finish." sqref="E20">
      <formula1>AND(AND(ISNUMBER(E20),N(E20)&gt;=18264,N(E20)&lt;=73050),OR(F20="",F20&gt;=E20))</formula1>
    </dataValidation>
    <dataValidation type="custom" allowBlank="1" showErrorMessage="1" errorTitle="Invalid date" error="Enter a date on or before Finish." sqref="E200">
      <formula1>AND(AND(ISNUMBER(E200),N(E200)&gt;=18264,N(E200)&lt;=73050),OR(F200="",F200&gt;=E200))</formula1>
    </dataValidation>
    <dataValidation type="custom" allowBlank="1" showErrorMessage="1" errorTitle="Invalid date" error="Enter a date on or before Finish." sqref="E201">
      <formula1>AND(AND(ISNUMBER(E201),N(E201)&gt;=18264,N(E201)&lt;=73050),OR(F201="",F201&gt;=E201))</formula1>
    </dataValidation>
    <dataValidation type="custom" allowBlank="1" showErrorMessage="1" errorTitle="Invalid date" error="Enter a date on or before Finish." sqref="E202">
      <formula1>AND(AND(ISNUMBER(E202),N(E202)&gt;=18264,N(E202)&lt;=73050),OR(F202="",F202&gt;=E202))</formula1>
    </dataValidation>
    <dataValidation type="custom" allowBlank="1" showErrorMessage="1" errorTitle="Invalid date" error="Enter a date on or before Finish." sqref="E203">
      <formula1>AND(AND(ISNUMBER(E203),N(E203)&gt;=18264,N(E203)&lt;=73050),OR(F203="",F203&gt;=E203))</formula1>
    </dataValidation>
    <dataValidation type="custom" allowBlank="1" showErrorMessage="1" errorTitle="Invalid date" error="Enter a date on or before Finish." sqref="E204">
      <formula1>AND(AND(ISNUMBER(E204),N(E204)&gt;=18264,N(E204)&lt;=73050),OR(F204="",F204&gt;=E204))</formula1>
    </dataValidation>
    <dataValidation type="custom" allowBlank="1" showErrorMessage="1" errorTitle="Invalid date" error="Enter a date on or before Finish." sqref="E205">
      <formula1>AND(AND(ISNUMBER(E205),N(E205)&gt;=18264,N(E205)&lt;=73050),OR(F205="",F205&gt;=E205))</formula1>
    </dataValidation>
    <dataValidation type="custom" allowBlank="1" showErrorMessage="1" errorTitle="Invalid date" error="Enter a date on or before Finish." sqref="E206">
      <formula1>AND(AND(ISNUMBER(E206),N(E206)&gt;=18264,N(E206)&lt;=73050),OR(F206="",F206&gt;=E206))</formula1>
    </dataValidation>
    <dataValidation type="custom" allowBlank="1" showErrorMessage="1" errorTitle="Invalid date" error="Enter a date on or before Finish." sqref="E207">
      <formula1>AND(AND(ISNUMBER(E207),N(E207)&gt;=18264,N(E207)&lt;=73050),OR(F207="",F207&gt;=E207))</formula1>
    </dataValidation>
    <dataValidation type="custom" allowBlank="1" showErrorMessage="1" errorTitle="Invalid date" error="Enter a date on or before Finish." sqref="E208">
      <formula1>AND(AND(ISNUMBER(E208),N(E208)&gt;=18264,N(E208)&lt;=73050),OR(F208="",F208&gt;=E208))</formula1>
    </dataValidation>
    <dataValidation type="custom" allowBlank="1" showErrorMessage="1" errorTitle="Invalid date" error="Enter a date on or before Finish." sqref="E209">
      <formula1>AND(AND(ISNUMBER(E209),N(E209)&gt;=18264,N(E209)&lt;=73050),OR(F209="",F209&gt;=E209))</formula1>
    </dataValidation>
    <dataValidation type="custom" allowBlank="1" showErrorMessage="1" errorTitle="Invalid date" error="Enter a date on or before Finish." sqref="E21">
      <formula1>AND(AND(ISNUMBER(E21),N(E21)&gt;=18264,N(E21)&lt;=73050),OR(F21="",F21&gt;=E21))</formula1>
    </dataValidation>
    <dataValidation type="custom" allowBlank="1" showErrorMessage="1" errorTitle="Invalid date" error="Enter a date on or before Finish." sqref="E210">
      <formula1>AND(AND(ISNUMBER(E210),N(E210)&gt;=18264,N(E210)&lt;=73050),OR(F210="",F210&gt;=E210))</formula1>
    </dataValidation>
    <dataValidation type="custom" allowBlank="1" showErrorMessage="1" errorTitle="Invalid date" error="Enter a date on or before Finish." sqref="E211">
      <formula1>AND(AND(ISNUMBER(E211),N(E211)&gt;=18264,N(E211)&lt;=73050),OR(F211="",F211&gt;=E211))</formula1>
    </dataValidation>
    <dataValidation type="custom" allowBlank="1" showErrorMessage="1" errorTitle="Invalid date" error="Enter a date on or before Finish." sqref="E212">
      <formula1>AND(AND(ISNUMBER(E212),N(E212)&gt;=18264,N(E212)&lt;=73050),OR(F212="",F212&gt;=E212))</formula1>
    </dataValidation>
    <dataValidation type="custom" allowBlank="1" showErrorMessage="1" errorTitle="Invalid date" error="Enter a date on or before Finish." sqref="E213">
      <formula1>AND(AND(ISNUMBER(E213),N(E213)&gt;=18264,N(E213)&lt;=73050),OR(F213="",F213&gt;=E213))</formula1>
    </dataValidation>
    <dataValidation type="custom" allowBlank="1" showErrorMessage="1" errorTitle="Invalid date" error="Enter a date on or before Finish." sqref="E214">
      <formula1>AND(AND(ISNUMBER(E214),N(E214)&gt;=18264,N(E214)&lt;=73050),OR(F214="",F214&gt;=E214))</formula1>
    </dataValidation>
    <dataValidation type="custom" allowBlank="1" showErrorMessage="1" errorTitle="Invalid date" error="Enter a date on or before Finish." sqref="E215">
      <formula1>AND(AND(ISNUMBER(E215),N(E215)&gt;=18264,N(E215)&lt;=73050),OR(F215="",F215&gt;=E215))</formula1>
    </dataValidation>
    <dataValidation type="custom" allowBlank="1" showErrorMessage="1" errorTitle="Invalid date" error="Enter a date on or before Finish." sqref="E216">
      <formula1>AND(AND(ISNUMBER(E216),N(E216)&gt;=18264,N(E216)&lt;=73050),OR(F216="",F216&gt;=E216))</formula1>
    </dataValidation>
    <dataValidation type="custom" allowBlank="1" showErrorMessage="1" errorTitle="Invalid date" error="Enter a date on or before Finish." sqref="E217">
      <formula1>AND(AND(ISNUMBER(E217),N(E217)&gt;=18264,N(E217)&lt;=73050),OR(F217="",F217&gt;=E217))</formula1>
    </dataValidation>
    <dataValidation type="custom" allowBlank="1" showErrorMessage="1" errorTitle="Invalid date" error="Enter a date on or before Finish." sqref="E218">
      <formula1>AND(AND(ISNUMBER(E218),N(E218)&gt;=18264,N(E218)&lt;=73050),OR(F218="",F218&gt;=E218))</formula1>
    </dataValidation>
    <dataValidation type="custom" allowBlank="1" showErrorMessage="1" errorTitle="Invalid date" error="Enter a date on or before Finish." sqref="E219">
      <formula1>AND(AND(ISNUMBER(E219),N(E219)&gt;=18264,N(E219)&lt;=73050),OR(F219="",F219&gt;=E219))</formula1>
    </dataValidation>
    <dataValidation type="custom" allowBlank="1" showErrorMessage="1" errorTitle="Invalid date" error="Enter a date on or before Finish." sqref="E22">
      <formula1>AND(AND(ISNUMBER(E22),N(E22)&gt;=18264,N(E22)&lt;=73050),OR(F22="",F22&gt;=E22))</formula1>
    </dataValidation>
    <dataValidation type="custom" allowBlank="1" showErrorMessage="1" errorTitle="Invalid date" error="Enter a date on or before Finish." sqref="E220">
      <formula1>AND(AND(ISNUMBER(E220),N(E220)&gt;=18264,N(E220)&lt;=73050),OR(F220="",F220&gt;=E220))</formula1>
    </dataValidation>
    <dataValidation type="custom" allowBlank="1" showErrorMessage="1" errorTitle="Invalid date" error="Enter a date on or before Finish." sqref="E221">
      <formula1>AND(AND(ISNUMBER(E221),N(E221)&gt;=18264,N(E221)&lt;=73050),OR(F221="",F221&gt;=E221))</formula1>
    </dataValidation>
    <dataValidation type="custom" allowBlank="1" showErrorMessage="1" errorTitle="Invalid date" error="Enter a date on or before Finish." sqref="E222">
      <formula1>AND(AND(ISNUMBER(E222),N(E222)&gt;=18264,N(E222)&lt;=73050),OR(F222="",F222&gt;=E222))</formula1>
    </dataValidation>
    <dataValidation type="custom" allowBlank="1" showErrorMessage="1" errorTitle="Invalid date" error="Enter a date on or before Finish." sqref="E223">
      <formula1>AND(AND(ISNUMBER(E223),N(E223)&gt;=18264,N(E223)&lt;=73050),OR(F223="",F223&gt;=E223))</formula1>
    </dataValidation>
    <dataValidation type="custom" allowBlank="1" showErrorMessage="1" errorTitle="Invalid date" error="Enter a date on or before Finish." sqref="E224">
      <formula1>AND(AND(ISNUMBER(E224),N(E224)&gt;=18264,N(E224)&lt;=73050),OR(F224="",F224&gt;=E224))</formula1>
    </dataValidation>
    <dataValidation type="custom" allowBlank="1" showErrorMessage="1" errorTitle="Invalid date" error="Enter a date on or before Finish." sqref="E225">
      <formula1>AND(AND(ISNUMBER(E225),N(E225)&gt;=18264,N(E225)&lt;=73050),OR(F225="",F225&gt;=E225))</formula1>
    </dataValidation>
    <dataValidation type="custom" allowBlank="1" showErrorMessage="1" errorTitle="Invalid date" error="Enter a date on or before Finish." sqref="E226">
      <formula1>AND(AND(ISNUMBER(E226),N(E226)&gt;=18264,N(E226)&lt;=73050),OR(F226="",F226&gt;=E226))</formula1>
    </dataValidation>
    <dataValidation type="custom" allowBlank="1" showErrorMessage="1" errorTitle="Invalid date" error="Enter a date on or before Finish." sqref="E227">
      <formula1>AND(AND(ISNUMBER(E227),N(E227)&gt;=18264,N(E227)&lt;=73050),OR(F227="",F227&gt;=E227))</formula1>
    </dataValidation>
    <dataValidation type="custom" allowBlank="1" showErrorMessage="1" errorTitle="Invalid date" error="Enter a date on or before Finish." sqref="E228">
      <formula1>AND(AND(ISNUMBER(E228),N(E228)&gt;=18264,N(E228)&lt;=73050),OR(F228="",F228&gt;=E228))</formula1>
    </dataValidation>
    <dataValidation type="custom" allowBlank="1" showErrorMessage="1" errorTitle="Invalid date" error="Enter a date on or before Finish." sqref="E229">
      <formula1>AND(AND(ISNUMBER(E229),N(E229)&gt;=18264,N(E229)&lt;=73050),OR(F229="",F229&gt;=E229))</formula1>
    </dataValidation>
    <dataValidation type="custom" allowBlank="1" showErrorMessage="1" errorTitle="Invalid date" error="Enter a date on or before Finish." sqref="E23">
      <formula1>AND(AND(ISNUMBER(E23),N(E23)&gt;=18264,N(E23)&lt;=73050),OR(F23="",F23&gt;=E23))</formula1>
    </dataValidation>
    <dataValidation type="custom" allowBlank="1" showErrorMessage="1" errorTitle="Invalid date" error="Enter a date on or before Finish." sqref="E230">
      <formula1>AND(AND(ISNUMBER(E230),N(E230)&gt;=18264,N(E230)&lt;=73050),OR(F230="",F230&gt;=E230))</formula1>
    </dataValidation>
    <dataValidation type="custom" allowBlank="1" showErrorMessage="1" errorTitle="Invalid date" error="Enter a date on or before Finish." sqref="E231">
      <formula1>AND(AND(ISNUMBER(E231),N(E231)&gt;=18264,N(E231)&lt;=73050),OR(F231="",F231&gt;=E231))</formula1>
    </dataValidation>
    <dataValidation type="custom" allowBlank="1" showErrorMessage="1" errorTitle="Invalid date" error="Enter a date on or before Finish." sqref="E232">
      <formula1>AND(AND(ISNUMBER(E232),N(E232)&gt;=18264,N(E232)&lt;=73050),OR(F232="",F232&gt;=E232))</formula1>
    </dataValidation>
    <dataValidation type="custom" allowBlank="1" showErrorMessage="1" errorTitle="Invalid date" error="Enter a date on or before Finish." sqref="E233">
      <formula1>AND(AND(ISNUMBER(E233),N(E233)&gt;=18264,N(E233)&lt;=73050),OR(F233="",F233&gt;=E233))</formula1>
    </dataValidation>
    <dataValidation type="custom" allowBlank="1" showErrorMessage="1" errorTitle="Invalid date" error="Enter a date on or before Finish." sqref="E234">
      <formula1>AND(AND(ISNUMBER(E234),N(E234)&gt;=18264,N(E234)&lt;=73050),OR(F234="",F234&gt;=E234))</formula1>
    </dataValidation>
    <dataValidation type="custom" allowBlank="1" showErrorMessage="1" errorTitle="Invalid date" error="Enter a date on or before Finish." sqref="E235">
      <formula1>AND(AND(ISNUMBER(E235),N(E235)&gt;=18264,N(E235)&lt;=73050),OR(F235="",F235&gt;=E235))</formula1>
    </dataValidation>
    <dataValidation type="custom" allowBlank="1" showErrorMessage="1" errorTitle="Invalid date" error="Enter a date on or before Finish." sqref="E236">
      <formula1>AND(AND(ISNUMBER(E236),N(E236)&gt;=18264,N(E236)&lt;=73050),OR(F236="",F236&gt;=E236))</formula1>
    </dataValidation>
    <dataValidation type="custom" allowBlank="1" showErrorMessage="1" errorTitle="Invalid date" error="Enter a date on or before Finish." sqref="E237">
      <formula1>AND(AND(ISNUMBER(E237),N(E237)&gt;=18264,N(E237)&lt;=73050),OR(F237="",F237&gt;=E237))</formula1>
    </dataValidation>
    <dataValidation type="custom" allowBlank="1" showErrorMessage="1" errorTitle="Invalid date" error="Enter a date on or before Finish." sqref="E238">
      <formula1>AND(AND(ISNUMBER(E238),N(E238)&gt;=18264,N(E238)&lt;=73050),OR(F238="",F238&gt;=E238))</formula1>
    </dataValidation>
    <dataValidation type="custom" allowBlank="1" showErrorMessage="1" errorTitle="Invalid date" error="Enter a date on or before Finish." sqref="E239">
      <formula1>AND(AND(ISNUMBER(E239),N(E239)&gt;=18264,N(E239)&lt;=73050),OR(F239="",F239&gt;=E239))</formula1>
    </dataValidation>
    <dataValidation type="custom" allowBlank="1" showErrorMessage="1" errorTitle="Invalid date" error="Enter a date on or before Finish." sqref="E24">
      <formula1>AND(AND(ISNUMBER(E24),N(E24)&gt;=18264,N(E24)&lt;=73050),OR(F24="",F24&gt;=E24))</formula1>
    </dataValidation>
    <dataValidation type="custom" allowBlank="1" showErrorMessage="1" errorTitle="Invalid date" error="Enter a date on or before Finish." sqref="E240">
      <formula1>AND(AND(ISNUMBER(E240),N(E240)&gt;=18264,N(E240)&lt;=73050),OR(F240="",F240&gt;=E240))</formula1>
    </dataValidation>
    <dataValidation type="custom" allowBlank="1" showErrorMessage="1" errorTitle="Invalid date" error="Enter a date on or before Finish." sqref="E241">
      <formula1>AND(AND(ISNUMBER(E241),N(E241)&gt;=18264,N(E241)&lt;=73050),OR(F241="",F241&gt;=E241))</formula1>
    </dataValidation>
    <dataValidation type="custom" allowBlank="1" showErrorMessage="1" errorTitle="Invalid date" error="Enter a date on or before Finish." sqref="E242">
      <formula1>AND(AND(ISNUMBER(E242),N(E242)&gt;=18264,N(E242)&lt;=73050),OR(F242="",F242&gt;=E242))</formula1>
    </dataValidation>
    <dataValidation type="custom" allowBlank="1" showErrorMessage="1" errorTitle="Invalid date" error="Enter a date on or before Finish." sqref="E243">
      <formula1>AND(AND(ISNUMBER(E243),N(E243)&gt;=18264,N(E243)&lt;=73050),OR(F243="",F243&gt;=E243))</formula1>
    </dataValidation>
    <dataValidation type="custom" allowBlank="1" showErrorMessage="1" errorTitle="Invalid date" error="Enter a date on or before Finish." sqref="E244">
      <formula1>AND(AND(ISNUMBER(E244),N(E244)&gt;=18264,N(E244)&lt;=73050),OR(F244="",F244&gt;=E244))</formula1>
    </dataValidation>
    <dataValidation type="custom" allowBlank="1" showErrorMessage="1" errorTitle="Invalid date" error="Enter a date on or before Finish." sqref="E245">
      <formula1>AND(AND(ISNUMBER(E245),N(E245)&gt;=18264,N(E245)&lt;=73050),OR(F245="",F245&gt;=E245))</formula1>
    </dataValidation>
    <dataValidation type="custom" allowBlank="1" showErrorMessage="1" errorTitle="Invalid date" error="Enter a date on or before Finish." sqref="E246">
      <formula1>AND(AND(ISNUMBER(E246),N(E246)&gt;=18264,N(E246)&lt;=73050),OR(F246="",F246&gt;=E246))</formula1>
    </dataValidation>
    <dataValidation type="custom" allowBlank="1" showErrorMessage="1" errorTitle="Invalid date" error="Enter a date on or before Finish." sqref="E247">
      <formula1>AND(AND(ISNUMBER(E247),N(E247)&gt;=18264,N(E247)&lt;=73050),OR(F247="",F247&gt;=E247))</formula1>
    </dataValidation>
    <dataValidation type="custom" allowBlank="1" showErrorMessage="1" errorTitle="Invalid date" error="Enter a date on or before Finish." sqref="E248">
      <formula1>AND(AND(ISNUMBER(E248),N(E248)&gt;=18264,N(E248)&lt;=73050),OR(F248="",F248&gt;=E248))</formula1>
    </dataValidation>
    <dataValidation type="custom" allowBlank="1" showErrorMessage="1" errorTitle="Invalid date" error="Enter a date on or before Finish." sqref="E249">
      <formula1>AND(AND(ISNUMBER(E249),N(E249)&gt;=18264,N(E249)&lt;=73050),OR(F249="",F249&gt;=E249))</formula1>
    </dataValidation>
    <dataValidation type="custom" allowBlank="1" showErrorMessage="1" errorTitle="Invalid date" error="Enter a date on or before Finish." sqref="E25">
      <formula1>AND(AND(ISNUMBER(E25),N(E25)&gt;=18264,N(E25)&lt;=73050),OR(F25="",F25&gt;=E25))</formula1>
    </dataValidation>
    <dataValidation type="custom" allowBlank="1" showErrorMessage="1" errorTitle="Invalid date" error="Enter a date on or before Finish." sqref="E250">
      <formula1>AND(AND(ISNUMBER(E250),N(E250)&gt;=18264,N(E250)&lt;=73050),OR(F250="",F250&gt;=E250))</formula1>
    </dataValidation>
    <dataValidation type="custom" allowBlank="1" showErrorMessage="1" errorTitle="Invalid date" error="Enter a date on or before Finish." sqref="E251">
      <formula1>AND(AND(ISNUMBER(E251),N(E251)&gt;=18264,N(E251)&lt;=73050),OR(F251="",F251&gt;=E251))</formula1>
    </dataValidation>
    <dataValidation type="custom" allowBlank="1" showErrorMessage="1" errorTitle="Invalid date" error="Enter a date on or before Finish." sqref="E252">
      <formula1>AND(AND(ISNUMBER(E252),N(E252)&gt;=18264,N(E252)&lt;=73050),OR(F252="",F252&gt;=E252))</formula1>
    </dataValidation>
    <dataValidation type="custom" allowBlank="1" showErrorMessage="1" errorTitle="Invalid date" error="Enter a date on or before Finish." sqref="E253">
      <formula1>AND(AND(ISNUMBER(E253),N(E253)&gt;=18264,N(E253)&lt;=73050),OR(F253="",F253&gt;=E253))</formula1>
    </dataValidation>
    <dataValidation type="custom" allowBlank="1" showErrorMessage="1" errorTitle="Invalid date" error="Enter a date on or before Finish." sqref="E254">
      <formula1>AND(AND(ISNUMBER(E254),N(E254)&gt;=18264,N(E254)&lt;=73050),OR(F254="",F254&gt;=E254))</formula1>
    </dataValidation>
    <dataValidation type="custom" allowBlank="1" showErrorMessage="1" errorTitle="Invalid date" error="Enter a date on or before Finish." sqref="E255">
      <formula1>AND(AND(ISNUMBER(E255),N(E255)&gt;=18264,N(E255)&lt;=73050),OR(F255="",F255&gt;=E255))</formula1>
    </dataValidation>
    <dataValidation type="custom" allowBlank="1" showErrorMessage="1" errorTitle="Invalid date" error="Enter a date on or before Finish." sqref="E256">
      <formula1>AND(AND(ISNUMBER(E256),N(E256)&gt;=18264,N(E256)&lt;=73050),OR(F256="",F256&gt;=E256))</formula1>
    </dataValidation>
    <dataValidation type="custom" allowBlank="1" showErrorMessage="1" errorTitle="Invalid date" error="Enter a date on or before Finish." sqref="E257">
      <formula1>AND(AND(ISNUMBER(E257),N(E257)&gt;=18264,N(E257)&lt;=73050),OR(F257="",F257&gt;=E257))</formula1>
    </dataValidation>
    <dataValidation type="custom" allowBlank="1" showErrorMessage="1" errorTitle="Invalid date" error="Enter a date on or before Finish." sqref="E258">
      <formula1>AND(AND(ISNUMBER(E258),N(E258)&gt;=18264,N(E258)&lt;=73050),OR(F258="",F258&gt;=E258))</formula1>
    </dataValidation>
    <dataValidation type="custom" allowBlank="1" showErrorMessage="1" errorTitle="Invalid date" error="Enter a date on or before Finish." sqref="E259">
      <formula1>AND(AND(ISNUMBER(E259),N(E259)&gt;=18264,N(E259)&lt;=73050),OR(F259="",F259&gt;=E259))</formula1>
    </dataValidation>
    <dataValidation type="custom" allowBlank="1" showErrorMessage="1" errorTitle="Invalid date" error="Enter a date on or before Finish." sqref="E26">
      <formula1>AND(AND(ISNUMBER(E26),N(E26)&gt;=18264,N(E26)&lt;=73050),OR(F26="",F26&gt;=E26))</formula1>
    </dataValidation>
    <dataValidation type="custom" allowBlank="1" showErrorMessage="1" errorTitle="Invalid date" error="Enter a date on or before Finish." sqref="E260">
      <formula1>AND(AND(ISNUMBER(E260),N(E260)&gt;=18264,N(E260)&lt;=73050),OR(F260="",F260&gt;=E260))</formula1>
    </dataValidation>
    <dataValidation type="custom" allowBlank="1" showErrorMessage="1" errorTitle="Invalid date" error="Enter a date on or before Finish." sqref="E261">
      <formula1>AND(AND(ISNUMBER(E261),N(E261)&gt;=18264,N(E261)&lt;=73050),OR(F261="",F261&gt;=E261))</formula1>
    </dataValidation>
    <dataValidation type="custom" allowBlank="1" showErrorMessage="1" errorTitle="Invalid date" error="Enter a date on or before Finish." sqref="E262">
      <formula1>AND(AND(ISNUMBER(E262),N(E262)&gt;=18264,N(E262)&lt;=73050),OR(F262="",F262&gt;=E262))</formula1>
    </dataValidation>
    <dataValidation type="custom" allowBlank="1" showErrorMessage="1" errorTitle="Invalid date" error="Enter a date on or before Finish." sqref="E263">
      <formula1>AND(AND(ISNUMBER(E263),N(E263)&gt;=18264,N(E263)&lt;=73050),OR(F263="",F263&gt;=E263))</formula1>
    </dataValidation>
    <dataValidation type="custom" allowBlank="1" showErrorMessage="1" errorTitle="Invalid date" error="Enter a date on or before Finish." sqref="E264">
      <formula1>AND(AND(ISNUMBER(E264),N(E264)&gt;=18264,N(E264)&lt;=73050),OR(F264="",F264&gt;=E264))</formula1>
    </dataValidation>
    <dataValidation type="custom" allowBlank="1" showErrorMessage="1" errorTitle="Invalid date" error="Enter a date on or before Finish." sqref="E265">
      <formula1>AND(AND(ISNUMBER(E265),N(E265)&gt;=18264,N(E265)&lt;=73050),OR(F265="",F265&gt;=E265))</formula1>
    </dataValidation>
    <dataValidation type="custom" allowBlank="1" showErrorMessage="1" errorTitle="Invalid date" error="Enter a date on or before Finish." sqref="E266">
      <formula1>AND(AND(ISNUMBER(E266),N(E266)&gt;=18264,N(E266)&lt;=73050),OR(F266="",F266&gt;=E266))</formula1>
    </dataValidation>
    <dataValidation type="custom" allowBlank="1" showErrorMessage="1" errorTitle="Invalid date" error="Enter a date on or before Finish." sqref="E267">
      <formula1>AND(AND(ISNUMBER(E267),N(E267)&gt;=18264,N(E267)&lt;=73050),OR(F267="",F267&gt;=E267))</formula1>
    </dataValidation>
    <dataValidation type="custom" allowBlank="1" showErrorMessage="1" errorTitle="Invalid date" error="Enter a date on or before Finish." sqref="E268">
      <formula1>AND(AND(ISNUMBER(E268),N(E268)&gt;=18264,N(E268)&lt;=73050),OR(F268="",F268&gt;=E268))</formula1>
    </dataValidation>
    <dataValidation type="custom" allowBlank="1" showErrorMessage="1" errorTitle="Invalid date" error="Enter a date on or before Finish." sqref="E269">
      <formula1>AND(AND(ISNUMBER(E269),N(E269)&gt;=18264,N(E269)&lt;=73050),OR(F269="",F269&gt;=E269))</formula1>
    </dataValidation>
    <dataValidation type="custom" allowBlank="1" showErrorMessage="1" errorTitle="Invalid date" error="Enter a date on or before Finish." sqref="E27">
      <formula1>AND(AND(ISNUMBER(E27),N(E27)&gt;=18264,N(E27)&lt;=73050),OR(F27="",F27&gt;=E27))</formula1>
    </dataValidation>
    <dataValidation type="custom" allowBlank="1" showErrorMessage="1" errorTitle="Invalid date" error="Enter a date on or before Finish." sqref="E270">
      <formula1>AND(AND(ISNUMBER(E270),N(E270)&gt;=18264,N(E270)&lt;=73050),OR(F270="",F270&gt;=E270))</formula1>
    </dataValidation>
    <dataValidation type="custom" allowBlank="1" showErrorMessage="1" errorTitle="Invalid date" error="Enter a date on or before Finish." sqref="E271">
      <formula1>AND(AND(ISNUMBER(E271),N(E271)&gt;=18264,N(E271)&lt;=73050),OR(F271="",F271&gt;=E271))</formula1>
    </dataValidation>
    <dataValidation type="custom" allowBlank="1" showErrorMessage="1" errorTitle="Invalid date" error="Enter a date on or before Finish." sqref="E272">
      <formula1>AND(AND(ISNUMBER(E272),N(E272)&gt;=18264,N(E272)&lt;=73050),OR(F272="",F272&gt;=E272))</formula1>
    </dataValidation>
    <dataValidation type="custom" allowBlank="1" showErrorMessage="1" errorTitle="Invalid date" error="Enter a date on or before Finish." sqref="E273">
      <formula1>AND(AND(ISNUMBER(E273),N(E273)&gt;=18264,N(E273)&lt;=73050),OR(F273="",F273&gt;=E273))</formula1>
    </dataValidation>
    <dataValidation type="custom" allowBlank="1" showErrorMessage="1" errorTitle="Invalid date" error="Enter a date on or before Finish." sqref="E274">
      <formula1>AND(AND(ISNUMBER(E274),N(E274)&gt;=18264,N(E274)&lt;=73050),OR(F274="",F274&gt;=E274))</formula1>
    </dataValidation>
    <dataValidation type="custom" allowBlank="1" showErrorMessage="1" errorTitle="Invalid date" error="Enter a date on or before Finish." sqref="E275">
      <formula1>AND(AND(ISNUMBER(E275),N(E275)&gt;=18264,N(E275)&lt;=73050),OR(F275="",F275&gt;=E275))</formula1>
    </dataValidation>
    <dataValidation type="custom" allowBlank="1" showErrorMessage="1" errorTitle="Invalid date" error="Enter a date on or before Finish." sqref="E276">
      <formula1>AND(AND(ISNUMBER(E276),N(E276)&gt;=18264,N(E276)&lt;=73050),OR(F276="",F276&gt;=E276))</formula1>
    </dataValidation>
    <dataValidation type="custom" allowBlank="1" showErrorMessage="1" errorTitle="Invalid date" error="Enter a date on or before Finish." sqref="E277">
      <formula1>AND(AND(ISNUMBER(E277),N(E277)&gt;=18264,N(E277)&lt;=73050),OR(F277="",F277&gt;=E277))</formula1>
    </dataValidation>
    <dataValidation type="custom" allowBlank="1" showErrorMessage="1" errorTitle="Invalid date" error="Enter a date on or before Finish." sqref="E278">
      <formula1>AND(AND(ISNUMBER(E278),N(E278)&gt;=18264,N(E278)&lt;=73050),OR(F278="",F278&gt;=E278))</formula1>
    </dataValidation>
    <dataValidation type="custom" allowBlank="1" showErrorMessage="1" errorTitle="Invalid date" error="Enter a date on or before Finish." sqref="E279">
      <formula1>AND(AND(ISNUMBER(E279),N(E279)&gt;=18264,N(E279)&lt;=73050),OR(F279="",F279&gt;=E279))</formula1>
    </dataValidation>
    <dataValidation type="custom" allowBlank="1" showErrorMessage="1" errorTitle="Invalid date" error="Enter a date on or before Finish." sqref="E28">
      <formula1>AND(AND(ISNUMBER(E28),N(E28)&gt;=18264,N(E28)&lt;=73050),OR(F28="",F28&gt;=E28))</formula1>
    </dataValidation>
    <dataValidation type="custom" allowBlank="1" showErrorMessage="1" errorTitle="Invalid date" error="Enter a date on or before Finish." sqref="E280">
      <formula1>AND(AND(ISNUMBER(E280),N(E280)&gt;=18264,N(E280)&lt;=73050),OR(F280="",F280&gt;=E280))</formula1>
    </dataValidation>
    <dataValidation type="custom" allowBlank="1" showErrorMessage="1" errorTitle="Invalid date" error="Enter a date on or before Finish." sqref="E281">
      <formula1>AND(AND(ISNUMBER(E281),N(E281)&gt;=18264,N(E281)&lt;=73050),OR(F281="",F281&gt;=E281))</formula1>
    </dataValidation>
    <dataValidation type="custom" allowBlank="1" showErrorMessage="1" errorTitle="Invalid date" error="Enter a date on or before Finish." sqref="E282">
      <formula1>AND(AND(ISNUMBER(E282),N(E282)&gt;=18264,N(E282)&lt;=73050),OR(F282="",F282&gt;=E282))</formula1>
    </dataValidation>
    <dataValidation type="custom" allowBlank="1" showErrorMessage="1" errorTitle="Invalid date" error="Enter a date on or before Finish." sqref="E283">
      <formula1>AND(AND(ISNUMBER(E283),N(E283)&gt;=18264,N(E283)&lt;=73050),OR(F283="",F283&gt;=E283))</formula1>
    </dataValidation>
    <dataValidation type="custom" allowBlank="1" showErrorMessage="1" errorTitle="Invalid date" error="Enter a date on or before Finish." sqref="E284">
      <formula1>AND(AND(ISNUMBER(E284),N(E284)&gt;=18264,N(E284)&lt;=73050),OR(F284="",F284&gt;=E284))</formula1>
    </dataValidation>
    <dataValidation type="custom" allowBlank="1" showErrorMessage="1" errorTitle="Invalid date" error="Enter a date on or before Finish." sqref="E285">
      <formula1>AND(AND(ISNUMBER(E285),N(E285)&gt;=18264,N(E285)&lt;=73050),OR(F285="",F285&gt;=E285))</formula1>
    </dataValidation>
    <dataValidation type="custom" allowBlank="1" showErrorMessage="1" errorTitle="Invalid date" error="Enter a date on or before Finish." sqref="E286">
      <formula1>AND(AND(ISNUMBER(E286),N(E286)&gt;=18264,N(E286)&lt;=73050),OR(F286="",F286&gt;=E286))</formula1>
    </dataValidation>
    <dataValidation type="custom" allowBlank="1" showErrorMessage="1" errorTitle="Invalid date" error="Enter a date on or before Finish." sqref="E287">
      <formula1>AND(AND(ISNUMBER(E287),N(E287)&gt;=18264,N(E287)&lt;=73050),OR(F287="",F287&gt;=E287))</formula1>
    </dataValidation>
    <dataValidation type="custom" allowBlank="1" showErrorMessage="1" errorTitle="Invalid date" error="Enter a date on or before Finish." sqref="E288">
      <formula1>AND(AND(ISNUMBER(E288),N(E288)&gt;=18264,N(E288)&lt;=73050),OR(F288="",F288&gt;=E288))</formula1>
    </dataValidation>
    <dataValidation type="custom" allowBlank="1" showErrorMessage="1" errorTitle="Invalid date" error="Enter a date on or before Finish." sqref="E289">
      <formula1>AND(AND(ISNUMBER(E289),N(E289)&gt;=18264,N(E289)&lt;=73050),OR(F289="",F289&gt;=E289))</formula1>
    </dataValidation>
    <dataValidation type="custom" allowBlank="1" showErrorMessage="1" errorTitle="Invalid date" error="Enter a date on or before Finish." sqref="E29">
      <formula1>AND(AND(ISNUMBER(E29),N(E29)&gt;=18264,N(E29)&lt;=73050),OR(F29="",F29&gt;=E29))</formula1>
    </dataValidation>
    <dataValidation type="custom" allowBlank="1" showErrorMessage="1" errorTitle="Invalid date" error="Enter a date on or before Finish." sqref="E290">
      <formula1>AND(AND(ISNUMBER(E290),N(E290)&gt;=18264,N(E290)&lt;=73050),OR(F290="",F290&gt;=E290))</formula1>
    </dataValidation>
    <dataValidation type="custom" allowBlank="1" showErrorMessage="1" errorTitle="Invalid date" error="Enter a date on or before Finish." sqref="E291">
      <formula1>AND(AND(ISNUMBER(E291),N(E291)&gt;=18264,N(E291)&lt;=73050),OR(F291="",F291&gt;=E291))</formula1>
    </dataValidation>
    <dataValidation type="custom" allowBlank="1" showErrorMessage="1" errorTitle="Invalid date" error="Enter a date on or before Finish." sqref="E292">
      <formula1>AND(AND(ISNUMBER(E292),N(E292)&gt;=18264,N(E292)&lt;=73050),OR(F292="",F292&gt;=E292))</formula1>
    </dataValidation>
    <dataValidation type="custom" allowBlank="1" showErrorMessage="1" errorTitle="Invalid date" error="Enter a date on or before Finish." sqref="E293">
      <formula1>AND(AND(ISNUMBER(E293),N(E293)&gt;=18264,N(E293)&lt;=73050),OR(F293="",F293&gt;=E293))</formula1>
    </dataValidation>
    <dataValidation type="custom" allowBlank="1" showErrorMessage="1" errorTitle="Invalid date" error="Enter a date on or before Finish." sqref="E294">
      <formula1>AND(AND(ISNUMBER(E294),N(E294)&gt;=18264,N(E294)&lt;=73050),OR(F294="",F294&gt;=E294))</formula1>
    </dataValidation>
    <dataValidation type="custom" allowBlank="1" showErrorMessage="1" errorTitle="Invalid date" error="Enter a date on or before Finish." sqref="E295">
      <formula1>AND(AND(ISNUMBER(E295),N(E295)&gt;=18264,N(E295)&lt;=73050),OR(F295="",F295&gt;=E295))</formula1>
    </dataValidation>
    <dataValidation type="custom" allowBlank="1" showErrorMessage="1" errorTitle="Invalid date" error="Enter a date on or before Finish." sqref="E296">
      <formula1>AND(AND(ISNUMBER(E296),N(E296)&gt;=18264,N(E296)&lt;=73050),OR(F296="",F296&gt;=E296))</formula1>
    </dataValidation>
    <dataValidation type="custom" allowBlank="1" showErrorMessage="1" errorTitle="Invalid date" error="Enter a date on or before Finish." sqref="E297">
      <formula1>AND(AND(ISNUMBER(E297),N(E297)&gt;=18264,N(E297)&lt;=73050),OR(F297="",F297&gt;=E297))</formula1>
    </dataValidation>
    <dataValidation type="custom" allowBlank="1" showErrorMessage="1" errorTitle="Invalid date" error="Enter a date on or before Finish." sqref="E298">
      <formula1>AND(AND(ISNUMBER(E298),N(E298)&gt;=18264,N(E298)&lt;=73050),OR(F298="",F298&gt;=E298))</formula1>
    </dataValidation>
    <dataValidation type="custom" allowBlank="1" showErrorMessage="1" errorTitle="Invalid date" error="Enter a date on or before Finish." sqref="E299">
      <formula1>AND(AND(ISNUMBER(E299),N(E299)&gt;=18264,N(E299)&lt;=73050),OR(F299="",F299&gt;=E299))</formula1>
    </dataValidation>
    <dataValidation type="custom" allowBlank="1" showErrorMessage="1" errorTitle="Invalid date" error="Enter a date on or before Finish." sqref="E3">
      <formula1>AND(AND(ISNUMBER(E3),N(E3)&gt;=18264,N(E3)&lt;=73050),OR(F3="",F3&gt;=E3))</formula1>
    </dataValidation>
    <dataValidation type="custom" allowBlank="1" showErrorMessage="1" errorTitle="Invalid date" error="Enter a date on or before Finish." sqref="E30">
      <formula1>AND(AND(ISNUMBER(E30),N(E30)&gt;=18264,N(E30)&lt;=73050),OR(F30="",F30&gt;=E30))</formula1>
    </dataValidation>
    <dataValidation type="custom" allowBlank="1" showErrorMessage="1" errorTitle="Invalid date" error="Enter a date on or before Finish." sqref="E300">
      <formula1>AND(AND(ISNUMBER(E300),N(E300)&gt;=18264,N(E300)&lt;=73050),OR(F300="",F300&gt;=E300))</formula1>
    </dataValidation>
    <dataValidation type="custom" allowBlank="1" showErrorMessage="1" errorTitle="Invalid date" error="Enter a date on or before Finish." sqref="E31">
      <formula1>AND(AND(ISNUMBER(E31),N(E31)&gt;=18264,N(E31)&lt;=73050),OR(F31="",F31&gt;=E31))</formula1>
    </dataValidation>
    <dataValidation type="custom" allowBlank="1" showErrorMessage="1" errorTitle="Invalid date" error="Enter a date on or before Finish." sqref="E32">
      <formula1>AND(AND(ISNUMBER(E32),N(E32)&gt;=18264,N(E32)&lt;=73050),OR(F32="",F32&gt;=E32))</formula1>
    </dataValidation>
    <dataValidation type="custom" allowBlank="1" showErrorMessage="1" errorTitle="Invalid date" error="Enter a date on or before Finish." sqref="E33">
      <formula1>AND(AND(ISNUMBER(E33),N(E33)&gt;=18264,N(E33)&lt;=73050),OR(F33="",F33&gt;=E33))</formula1>
    </dataValidation>
    <dataValidation type="custom" allowBlank="1" showErrorMessage="1" errorTitle="Invalid date" error="Enter a date on or before Finish." sqref="E34">
      <formula1>AND(AND(ISNUMBER(E34),N(E34)&gt;=18264,N(E34)&lt;=73050),OR(F34="",F34&gt;=E34))</formula1>
    </dataValidation>
    <dataValidation type="custom" allowBlank="1" showErrorMessage="1" errorTitle="Invalid date" error="Enter a date on or before Finish." sqref="E35">
      <formula1>AND(AND(ISNUMBER(E35),N(E35)&gt;=18264,N(E35)&lt;=73050),OR(F35="",F35&gt;=E35))</formula1>
    </dataValidation>
    <dataValidation type="custom" allowBlank="1" showErrorMessage="1" errorTitle="Invalid date" error="Enter a date on or before Finish." sqref="E36">
      <formula1>AND(AND(ISNUMBER(E36),N(E36)&gt;=18264,N(E36)&lt;=73050),OR(F36="",F36&gt;=E36))</formula1>
    </dataValidation>
    <dataValidation type="custom" allowBlank="1" showErrorMessage="1" errorTitle="Invalid date" error="Enter a date on or before Finish." sqref="E37">
      <formula1>AND(AND(ISNUMBER(E37),N(E37)&gt;=18264,N(E37)&lt;=73050),OR(F37="",F37&gt;=E37))</formula1>
    </dataValidation>
    <dataValidation type="custom" allowBlank="1" showErrorMessage="1" errorTitle="Invalid date" error="Enter a date on or before Finish." sqref="E38">
      <formula1>AND(AND(ISNUMBER(E38),N(E38)&gt;=18264,N(E38)&lt;=73050),OR(F38="",F38&gt;=E38))</formula1>
    </dataValidation>
    <dataValidation type="custom" allowBlank="1" showErrorMessage="1" errorTitle="Invalid date" error="Enter a date on or before Finish." sqref="E39">
      <formula1>AND(AND(ISNUMBER(E39),N(E39)&gt;=18264,N(E39)&lt;=73050),OR(F39="",F39&gt;=E39))</formula1>
    </dataValidation>
    <dataValidation type="custom" allowBlank="1" showErrorMessage="1" errorTitle="Invalid date" error="Enter a date on or before Finish." sqref="E4">
      <formula1>AND(AND(ISNUMBER(E4),N(E4)&gt;=18264,N(E4)&lt;=73050),OR(F4="",F4&gt;=E4))</formula1>
    </dataValidation>
    <dataValidation type="custom" allowBlank="1" showErrorMessage="1" errorTitle="Invalid date" error="Enter a date on or before Finish." sqref="E40">
      <formula1>AND(AND(ISNUMBER(E40),N(E40)&gt;=18264,N(E40)&lt;=73050),OR(F40="",F40&gt;=E40))</formula1>
    </dataValidation>
    <dataValidation type="custom" allowBlank="1" showErrorMessage="1" errorTitle="Invalid date" error="Enter a date on or before Finish." sqref="E41">
      <formula1>AND(AND(ISNUMBER(E41),N(E41)&gt;=18264,N(E41)&lt;=73050),OR(F41="",F41&gt;=E41))</formula1>
    </dataValidation>
    <dataValidation type="custom" allowBlank="1" showErrorMessage="1" errorTitle="Invalid date" error="Enter a date on or before Finish." sqref="E42">
      <formula1>AND(AND(ISNUMBER(E42),N(E42)&gt;=18264,N(E42)&lt;=73050),OR(F42="",F42&gt;=E42))</formula1>
    </dataValidation>
    <dataValidation type="custom" allowBlank="1" showErrorMessage="1" errorTitle="Invalid date" error="Enter a date on or before Finish." sqref="E43">
      <formula1>AND(AND(ISNUMBER(E43),N(E43)&gt;=18264,N(E43)&lt;=73050),OR(F43="",F43&gt;=E43))</formula1>
    </dataValidation>
    <dataValidation type="custom" allowBlank="1" showErrorMessage="1" errorTitle="Invalid date" error="Enter a date on or before Finish." sqref="E44">
      <formula1>AND(AND(ISNUMBER(E44),N(E44)&gt;=18264,N(E44)&lt;=73050),OR(F44="",F44&gt;=E44))</formula1>
    </dataValidation>
    <dataValidation type="custom" allowBlank="1" showErrorMessage="1" errorTitle="Invalid date" error="Enter a date on or before Finish." sqref="E45">
      <formula1>AND(AND(ISNUMBER(E45),N(E45)&gt;=18264,N(E45)&lt;=73050),OR(F45="",F45&gt;=E45))</formula1>
    </dataValidation>
    <dataValidation type="custom" allowBlank="1" showErrorMessage="1" errorTitle="Invalid date" error="Enter a date on or before Finish." sqref="E46">
      <formula1>AND(AND(ISNUMBER(E46),N(E46)&gt;=18264,N(E46)&lt;=73050),OR(F46="",F46&gt;=E46))</formula1>
    </dataValidation>
    <dataValidation type="custom" allowBlank="1" showErrorMessage="1" errorTitle="Invalid date" error="Enter a date on or before Finish." sqref="E47">
      <formula1>AND(AND(ISNUMBER(E47),N(E47)&gt;=18264,N(E47)&lt;=73050),OR(F47="",F47&gt;=E47))</formula1>
    </dataValidation>
    <dataValidation type="custom" allowBlank="1" showErrorMessage="1" errorTitle="Invalid date" error="Enter a date on or before Finish." sqref="E48">
      <formula1>AND(AND(ISNUMBER(E48),N(E48)&gt;=18264,N(E48)&lt;=73050),OR(F48="",F48&gt;=E48))</formula1>
    </dataValidation>
    <dataValidation type="custom" allowBlank="1" showErrorMessage="1" errorTitle="Invalid date" error="Enter a date on or before Finish." sqref="E49">
      <formula1>AND(AND(ISNUMBER(E49),N(E49)&gt;=18264,N(E49)&lt;=73050),OR(F49="",F49&gt;=E49))</formula1>
    </dataValidation>
    <dataValidation type="custom" allowBlank="1" showErrorMessage="1" errorTitle="Invalid date" error="Enter a date on or before Finish." sqref="E5">
      <formula1>AND(AND(ISNUMBER(E5),N(E5)&gt;=18264,N(E5)&lt;=73050),OR(F5="",F5&gt;=E5))</formula1>
    </dataValidation>
    <dataValidation type="custom" allowBlank="1" showErrorMessage="1" errorTitle="Invalid date" error="Enter a date on or before Finish." sqref="E50">
      <formula1>AND(AND(ISNUMBER(E50),N(E50)&gt;=18264,N(E50)&lt;=73050),OR(F50="",F50&gt;=E50))</formula1>
    </dataValidation>
    <dataValidation type="custom" allowBlank="1" showErrorMessage="1" errorTitle="Invalid date" error="Enter a date on or before Finish." sqref="E51">
      <formula1>AND(AND(ISNUMBER(E51),N(E51)&gt;=18264,N(E51)&lt;=73050),OR(F51="",F51&gt;=E51))</formula1>
    </dataValidation>
    <dataValidation type="custom" allowBlank="1" showErrorMessage="1" errorTitle="Invalid date" error="Enter a date on or before Finish." sqref="E52">
      <formula1>AND(AND(ISNUMBER(E52),N(E52)&gt;=18264,N(E52)&lt;=73050),OR(F52="",F52&gt;=E52))</formula1>
    </dataValidation>
    <dataValidation type="custom" allowBlank="1" showErrorMessage="1" errorTitle="Invalid date" error="Enter a date on or before Finish." sqref="E53">
      <formula1>AND(AND(ISNUMBER(E53),N(E53)&gt;=18264,N(E53)&lt;=73050),OR(F53="",F53&gt;=E53))</formula1>
    </dataValidation>
    <dataValidation type="custom" allowBlank="1" showErrorMessage="1" errorTitle="Invalid date" error="Enter a date on or before Finish." sqref="E54">
      <formula1>AND(AND(ISNUMBER(E54),N(E54)&gt;=18264,N(E54)&lt;=73050),OR(F54="",F54&gt;=E54))</formula1>
    </dataValidation>
    <dataValidation type="custom" allowBlank="1" showErrorMessage="1" errorTitle="Invalid date" error="Enter a date on or before Finish." sqref="E55">
      <formula1>AND(AND(ISNUMBER(E55),N(E55)&gt;=18264,N(E55)&lt;=73050),OR(F55="",F55&gt;=E55))</formula1>
    </dataValidation>
    <dataValidation type="custom" allowBlank="1" showErrorMessage="1" errorTitle="Invalid date" error="Enter a date on or before Finish." sqref="E56">
      <formula1>AND(AND(ISNUMBER(E56),N(E56)&gt;=18264,N(E56)&lt;=73050),OR(F56="",F56&gt;=E56))</formula1>
    </dataValidation>
    <dataValidation type="custom" allowBlank="1" showErrorMessage="1" errorTitle="Invalid date" error="Enter a date on or before Finish." sqref="E57">
      <formula1>AND(AND(ISNUMBER(E57),N(E57)&gt;=18264,N(E57)&lt;=73050),OR(F57="",F57&gt;=E57))</formula1>
    </dataValidation>
    <dataValidation type="custom" allowBlank="1" showErrorMessage="1" errorTitle="Invalid date" error="Enter a date on or before Finish." sqref="E58">
      <formula1>AND(AND(ISNUMBER(E58),N(E58)&gt;=18264,N(E58)&lt;=73050),OR(F58="",F58&gt;=E58))</formula1>
    </dataValidation>
    <dataValidation type="custom" allowBlank="1" showErrorMessage="1" errorTitle="Invalid date" error="Enter a date on or before Finish." sqref="E59">
      <formula1>AND(AND(ISNUMBER(E59),N(E59)&gt;=18264,N(E59)&lt;=73050),OR(F59="",F59&gt;=E59))</formula1>
    </dataValidation>
    <dataValidation type="custom" allowBlank="1" showErrorMessage="1" errorTitle="Invalid date" error="Enter a date on or before Finish." sqref="E6">
      <formula1>AND(AND(ISNUMBER(E6),N(E6)&gt;=18264,N(E6)&lt;=73050),OR(F6="",F6&gt;=E6))</formula1>
    </dataValidation>
    <dataValidation type="custom" allowBlank="1" showErrorMessage="1" errorTitle="Invalid date" error="Enter a date on or before Finish." sqref="E60">
      <formula1>AND(AND(ISNUMBER(E60),N(E60)&gt;=18264,N(E60)&lt;=73050),OR(F60="",F60&gt;=E60))</formula1>
    </dataValidation>
    <dataValidation type="custom" allowBlank="1" showErrorMessage="1" errorTitle="Invalid date" error="Enter a date on or before Finish." sqref="E61">
      <formula1>AND(AND(ISNUMBER(E61),N(E61)&gt;=18264,N(E61)&lt;=73050),OR(F61="",F61&gt;=E61))</formula1>
    </dataValidation>
    <dataValidation type="custom" allowBlank="1" showErrorMessage="1" errorTitle="Invalid date" error="Enter a date on or before Finish." sqref="E62">
      <formula1>AND(AND(ISNUMBER(E62),N(E62)&gt;=18264,N(E62)&lt;=73050),OR(F62="",F62&gt;=E62))</formula1>
    </dataValidation>
    <dataValidation type="custom" allowBlank="1" showErrorMessage="1" errorTitle="Invalid date" error="Enter a date on or before Finish." sqref="E63">
      <formula1>AND(AND(ISNUMBER(E63),N(E63)&gt;=18264,N(E63)&lt;=73050),OR(F63="",F63&gt;=E63))</formula1>
    </dataValidation>
    <dataValidation type="custom" allowBlank="1" showErrorMessage="1" errorTitle="Invalid date" error="Enter a date on or before Finish." sqref="E64">
      <formula1>AND(AND(ISNUMBER(E64),N(E64)&gt;=18264,N(E64)&lt;=73050),OR(F64="",F64&gt;=E64))</formula1>
    </dataValidation>
    <dataValidation type="custom" allowBlank="1" showErrorMessage="1" errorTitle="Invalid date" error="Enter a date on or before Finish." sqref="E65">
      <formula1>AND(AND(ISNUMBER(E65),N(E65)&gt;=18264,N(E65)&lt;=73050),OR(F65="",F65&gt;=E65))</formula1>
    </dataValidation>
    <dataValidation type="custom" allowBlank="1" showErrorMessage="1" errorTitle="Invalid date" error="Enter a date on or before Finish." sqref="E66">
      <formula1>AND(AND(ISNUMBER(E66),N(E66)&gt;=18264,N(E66)&lt;=73050),OR(F66="",F66&gt;=E66))</formula1>
    </dataValidation>
    <dataValidation type="custom" allowBlank="1" showErrorMessage="1" errorTitle="Invalid date" error="Enter a date on or before Finish." sqref="E67">
      <formula1>AND(AND(ISNUMBER(E67),N(E67)&gt;=18264,N(E67)&lt;=73050),OR(F67="",F67&gt;=E67))</formula1>
    </dataValidation>
    <dataValidation type="custom" allowBlank="1" showErrorMessage="1" errorTitle="Invalid date" error="Enter a date on or before Finish." sqref="E68">
      <formula1>AND(AND(ISNUMBER(E68),N(E68)&gt;=18264,N(E68)&lt;=73050),OR(F68="",F68&gt;=E68))</formula1>
    </dataValidation>
    <dataValidation type="custom" allowBlank="1" showErrorMessage="1" errorTitle="Invalid date" error="Enter a date on or before Finish." sqref="E69">
      <formula1>AND(AND(ISNUMBER(E69),N(E69)&gt;=18264,N(E69)&lt;=73050),OR(F69="",F69&gt;=E69))</formula1>
    </dataValidation>
    <dataValidation type="custom" allowBlank="1" showErrorMessage="1" errorTitle="Invalid date" error="Enter a date on or before Finish." sqref="E7">
      <formula1>AND(AND(ISNUMBER(E7),N(E7)&gt;=18264,N(E7)&lt;=73050),OR(F7="",F7&gt;=E7))</formula1>
    </dataValidation>
    <dataValidation type="custom" allowBlank="1" showErrorMessage="1" errorTitle="Invalid date" error="Enter a date on or before Finish." sqref="E70">
      <formula1>AND(AND(ISNUMBER(E70),N(E70)&gt;=18264,N(E70)&lt;=73050),OR(F70="",F70&gt;=E70))</formula1>
    </dataValidation>
    <dataValidation type="custom" allowBlank="1" showErrorMessage="1" errorTitle="Invalid date" error="Enter a date on or before Finish." sqref="E71">
      <formula1>AND(AND(ISNUMBER(E71),N(E71)&gt;=18264,N(E71)&lt;=73050),OR(F71="",F71&gt;=E71))</formula1>
    </dataValidation>
    <dataValidation type="custom" allowBlank="1" showErrorMessage="1" errorTitle="Invalid date" error="Enter a date on or before Finish." sqref="E72">
      <formula1>AND(AND(ISNUMBER(E72),N(E72)&gt;=18264,N(E72)&lt;=73050),OR(F72="",F72&gt;=E72))</formula1>
    </dataValidation>
    <dataValidation type="custom" allowBlank="1" showErrorMessage="1" errorTitle="Invalid date" error="Enter a date on or before Finish." sqref="E73">
      <formula1>AND(AND(ISNUMBER(E73),N(E73)&gt;=18264,N(E73)&lt;=73050),OR(F73="",F73&gt;=E73))</formula1>
    </dataValidation>
    <dataValidation type="custom" allowBlank="1" showErrorMessage="1" errorTitle="Invalid date" error="Enter a date on or before Finish." sqref="E74">
      <formula1>AND(AND(ISNUMBER(E74),N(E74)&gt;=18264,N(E74)&lt;=73050),OR(F74="",F74&gt;=E74))</formula1>
    </dataValidation>
    <dataValidation type="custom" allowBlank="1" showErrorMessage="1" errorTitle="Invalid date" error="Enter a date on or before Finish." sqref="E75">
      <formula1>AND(AND(ISNUMBER(E75),N(E75)&gt;=18264,N(E75)&lt;=73050),OR(F75="",F75&gt;=E75))</formula1>
    </dataValidation>
    <dataValidation type="custom" allowBlank="1" showErrorMessage="1" errorTitle="Invalid date" error="Enter a date on or before Finish." sqref="E76">
      <formula1>AND(AND(ISNUMBER(E76),N(E76)&gt;=18264,N(E76)&lt;=73050),OR(F76="",F76&gt;=E76))</formula1>
    </dataValidation>
    <dataValidation type="custom" allowBlank="1" showErrorMessage="1" errorTitle="Invalid date" error="Enter a date on or before Finish." sqref="E77">
      <formula1>AND(AND(ISNUMBER(E77),N(E77)&gt;=18264,N(E77)&lt;=73050),OR(F77="",F77&gt;=E77))</formula1>
    </dataValidation>
    <dataValidation type="custom" allowBlank="1" showErrorMessage="1" errorTitle="Invalid date" error="Enter a date on or before Finish." sqref="E78">
      <formula1>AND(AND(ISNUMBER(E78),N(E78)&gt;=18264,N(E78)&lt;=73050),OR(F78="",F78&gt;=E78))</formula1>
    </dataValidation>
    <dataValidation type="custom" allowBlank="1" showErrorMessage="1" errorTitle="Invalid date" error="Enter a date on or before Finish." sqref="E79">
      <formula1>AND(AND(ISNUMBER(E79),N(E79)&gt;=18264,N(E79)&lt;=73050),OR(F79="",F79&gt;=E79))</formula1>
    </dataValidation>
    <dataValidation type="custom" allowBlank="1" showErrorMessage="1" errorTitle="Invalid date" error="Enter a date on or before Finish." sqref="E8">
      <formula1>AND(AND(ISNUMBER(E8),N(E8)&gt;=18264,N(E8)&lt;=73050),OR(F8="",F8&gt;=E8))</formula1>
    </dataValidation>
    <dataValidation type="custom" allowBlank="1" showErrorMessage="1" errorTitle="Invalid date" error="Enter a date on or before Finish." sqref="E80">
      <formula1>AND(AND(ISNUMBER(E80),N(E80)&gt;=18264,N(E80)&lt;=73050),OR(F80="",F80&gt;=E80))</formula1>
    </dataValidation>
    <dataValidation type="custom" allowBlank="1" showErrorMessage="1" errorTitle="Invalid date" error="Enter a date on or before Finish." sqref="E81">
      <formula1>AND(AND(ISNUMBER(E81),N(E81)&gt;=18264,N(E81)&lt;=73050),OR(F81="",F81&gt;=E81))</formula1>
    </dataValidation>
    <dataValidation type="custom" allowBlank="1" showErrorMessage="1" errorTitle="Invalid date" error="Enter a date on or before Finish." sqref="E82">
      <formula1>AND(AND(ISNUMBER(E82),N(E82)&gt;=18264,N(E82)&lt;=73050),OR(F82="",F82&gt;=E82))</formula1>
    </dataValidation>
    <dataValidation type="custom" allowBlank="1" showErrorMessage="1" errorTitle="Invalid date" error="Enter a date on or before Finish." sqref="E83">
      <formula1>AND(AND(ISNUMBER(E83),N(E83)&gt;=18264,N(E83)&lt;=73050),OR(F83="",F83&gt;=E83))</formula1>
    </dataValidation>
    <dataValidation type="custom" allowBlank="1" showErrorMessage="1" errorTitle="Invalid date" error="Enter a date on or before Finish." sqref="E84">
      <formula1>AND(AND(ISNUMBER(E84),N(E84)&gt;=18264,N(E84)&lt;=73050),OR(F84="",F84&gt;=E84))</formula1>
    </dataValidation>
    <dataValidation type="custom" allowBlank="1" showErrorMessage="1" errorTitle="Invalid date" error="Enter a date on or before Finish." sqref="E85">
      <formula1>AND(AND(ISNUMBER(E85),N(E85)&gt;=18264,N(E85)&lt;=73050),OR(F85="",F85&gt;=E85))</formula1>
    </dataValidation>
    <dataValidation type="custom" allowBlank="1" showErrorMessage="1" errorTitle="Invalid date" error="Enter a date on or before Finish." sqref="E86">
      <formula1>AND(AND(ISNUMBER(E86),N(E86)&gt;=18264,N(E86)&lt;=73050),OR(F86="",F86&gt;=E86))</formula1>
    </dataValidation>
    <dataValidation type="custom" allowBlank="1" showErrorMessage="1" errorTitle="Invalid date" error="Enter a date on or before Finish." sqref="E87">
      <formula1>AND(AND(ISNUMBER(E87),N(E87)&gt;=18264,N(E87)&lt;=73050),OR(F87="",F87&gt;=E87))</formula1>
    </dataValidation>
    <dataValidation type="custom" allowBlank="1" showErrorMessage="1" errorTitle="Invalid date" error="Enter a date on or before Finish." sqref="E88">
      <formula1>AND(AND(ISNUMBER(E88),N(E88)&gt;=18264,N(E88)&lt;=73050),OR(F88="",F88&gt;=E88))</formula1>
    </dataValidation>
    <dataValidation type="custom" allowBlank="1" showErrorMessage="1" errorTitle="Invalid date" error="Enter a date on or before Finish." sqref="E89">
      <formula1>AND(AND(ISNUMBER(E89),N(E89)&gt;=18264,N(E89)&lt;=73050),OR(F89="",F89&gt;=E89))</formula1>
    </dataValidation>
    <dataValidation type="custom" allowBlank="1" showErrorMessage="1" errorTitle="Invalid date" error="Enter a date on or before Finish." sqref="E9">
      <formula1>AND(AND(ISNUMBER(E9),N(E9)&gt;=18264,N(E9)&lt;=73050),OR(F9="",F9&gt;=E9))</formula1>
    </dataValidation>
    <dataValidation type="custom" allowBlank="1" showErrorMessage="1" errorTitle="Invalid date" error="Enter a date on or before Finish." sqref="E90">
      <formula1>AND(AND(ISNUMBER(E90),N(E90)&gt;=18264,N(E90)&lt;=73050),OR(F90="",F90&gt;=E90))</formula1>
    </dataValidation>
    <dataValidation type="custom" allowBlank="1" showErrorMessage="1" errorTitle="Invalid date" error="Enter a date on or before Finish." sqref="E91">
      <formula1>AND(AND(ISNUMBER(E91),N(E91)&gt;=18264,N(E91)&lt;=73050),OR(F91="",F91&gt;=E91))</formula1>
    </dataValidation>
    <dataValidation type="custom" allowBlank="1" showErrorMessage="1" errorTitle="Invalid date" error="Enter a date on or before Finish." sqref="E92">
      <formula1>AND(AND(ISNUMBER(E92),N(E92)&gt;=18264,N(E92)&lt;=73050),OR(F92="",F92&gt;=E92))</formula1>
    </dataValidation>
    <dataValidation type="custom" allowBlank="1" showErrorMessage="1" errorTitle="Invalid date" error="Enter a date on or before Finish." sqref="E93">
      <formula1>AND(AND(ISNUMBER(E93),N(E93)&gt;=18264,N(E93)&lt;=73050),OR(F93="",F93&gt;=E93))</formula1>
    </dataValidation>
    <dataValidation type="custom" allowBlank="1" showErrorMessage="1" errorTitle="Invalid date" error="Enter a date on or before Finish." sqref="E94">
      <formula1>AND(AND(ISNUMBER(E94),N(E94)&gt;=18264,N(E94)&lt;=73050),OR(F94="",F94&gt;=E94))</formula1>
    </dataValidation>
    <dataValidation type="custom" allowBlank="1" showErrorMessage="1" errorTitle="Invalid date" error="Enter a date on or before Finish." sqref="E95">
      <formula1>AND(AND(ISNUMBER(E95),N(E95)&gt;=18264,N(E95)&lt;=73050),OR(F95="",F95&gt;=E95))</formula1>
    </dataValidation>
    <dataValidation type="custom" allowBlank="1" showErrorMessage="1" errorTitle="Invalid date" error="Enter a date on or before Finish." sqref="E96">
      <formula1>AND(AND(ISNUMBER(E96),N(E96)&gt;=18264,N(E96)&lt;=73050),OR(F96="",F96&gt;=E96))</formula1>
    </dataValidation>
    <dataValidation type="custom" allowBlank="1" showErrorMessage="1" errorTitle="Invalid date" error="Enter a date on or before Finish." sqref="E97">
      <formula1>AND(AND(ISNUMBER(E97),N(E97)&gt;=18264,N(E97)&lt;=73050),OR(F97="",F97&gt;=E97))</formula1>
    </dataValidation>
    <dataValidation type="custom" allowBlank="1" showErrorMessage="1" errorTitle="Invalid date" error="Enter a date on or before Finish." sqref="E98">
      <formula1>AND(AND(ISNUMBER(E98),N(E98)&gt;=18264,N(E98)&lt;=73050),OR(F98="",F98&gt;=E98))</formula1>
    </dataValidation>
    <dataValidation type="custom" allowBlank="1" showErrorMessage="1" errorTitle="Invalid date" error="Enter a date on or before Finish." sqref="E99">
      <formula1>AND(AND(ISNUMBER(E99),N(E99)&gt;=18264,N(E99)&lt;=73050),OR(F99="",F99&gt;=E99))</formula1>
    </dataValidation>
    <dataValidation type="custom" allowBlank="1" showErrorMessage="1" errorTitle="Invalid date" error="Enter a date on or after Start." sqref="F10">
      <formula1>AND(AND(ISNUMBER(F10),N(F10)&gt;=18264,N(F10)&lt;=73050),F10&gt;=E10)</formula1>
    </dataValidation>
    <dataValidation type="custom" allowBlank="1" showErrorMessage="1" errorTitle="Invalid date" error="Enter a date on or after Start." sqref="F100">
      <formula1>AND(AND(ISNUMBER(F100),N(F100)&gt;=18264,N(F100)&lt;=73050),F100&gt;=E100)</formula1>
    </dataValidation>
    <dataValidation type="custom" allowBlank="1" showErrorMessage="1" errorTitle="Invalid date" error="Enter a date on or after Start." sqref="F101">
      <formula1>AND(AND(ISNUMBER(F101),N(F101)&gt;=18264,N(F101)&lt;=73050),F101&gt;=E101)</formula1>
    </dataValidation>
    <dataValidation type="custom" allowBlank="1" showErrorMessage="1" errorTitle="Invalid date" error="Enter a date on or after Start." sqref="F102">
      <formula1>AND(AND(ISNUMBER(F102),N(F102)&gt;=18264,N(F102)&lt;=73050),F102&gt;=E102)</formula1>
    </dataValidation>
    <dataValidation type="custom" allowBlank="1" showErrorMessage="1" errorTitle="Invalid date" error="Enter a date on or after Start." sqref="F103">
      <formula1>AND(AND(ISNUMBER(F103),N(F103)&gt;=18264,N(F103)&lt;=73050),F103&gt;=E103)</formula1>
    </dataValidation>
    <dataValidation type="custom" allowBlank="1" showErrorMessage="1" errorTitle="Invalid date" error="Enter a date on or after Start." sqref="F104">
      <formula1>AND(AND(ISNUMBER(F104),N(F104)&gt;=18264,N(F104)&lt;=73050),F104&gt;=E104)</formula1>
    </dataValidation>
    <dataValidation type="custom" allowBlank="1" showErrorMessage="1" errorTitle="Invalid date" error="Enter a date on or after Start." sqref="F105">
      <formula1>AND(AND(ISNUMBER(F105),N(F105)&gt;=18264,N(F105)&lt;=73050),F105&gt;=E105)</formula1>
    </dataValidation>
    <dataValidation type="custom" allowBlank="1" showErrorMessage="1" errorTitle="Invalid date" error="Enter a date on or after Start." sqref="F106">
      <formula1>AND(AND(ISNUMBER(F106),N(F106)&gt;=18264,N(F106)&lt;=73050),F106&gt;=E106)</formula1>
    </dataValidation>
    <dataValidation type="custom" allowBlank="1" showErrorMessage="1" errorTitle="Invalid date" error="Enter a date on or after Start." sqref="F107">
      <formula1>AND(AND(ISNUMBER(F107),N(F107)&gt;=18264,N(F107)&lt;=73050),F107&gt;=E107)</formula1>
    </dataValidation>
    <dataValidation type="custom" allowBlank="1" showErrorMessage="1" errorTitle="Invalid date" error="Enter a date on or after Start." sqref="F108">
      <formula1>AND(AND(ISNUMBER(F108),N(F108)&gt;=18264,N(F108)&lt;=73050),F108&gt;=E108)</formula1>
    </dataValidation>
    <dataValidation type="custom" allowBlank="1" showErrorMessage="1" errorTitle="Invalid date" error="Enter a date on or after Start." sqref="F109">
      <formula1>AND(AND(ISNUMBER(F109),N(F109)&gt;=18264,N(F109)&lt;=73050),F109&gt;=E109)</formula1>
    </dataValidation>
    <dataValidation type="custom" allowBlank="1" showErrorMessage="1" errorTitle="Invalid date" error="Enter a date on or after Start." sqref="F11">
      <formula1>AND(AND(ISNUMBER(F11),N(F11)&gt;=18264,N(F11)&lt;=73050),F11&gt;=E11)</formula1>
    </dataValidation>
    <dataValidation type="custom" allowBlank="1" showErrorMessage="1" errorTitle="Invalid date" error="Enter a date on or after Start." sqref="F110">
      <formula1>AND(AND(ISNUMBER(F110),N(F110)&gt;=18264,N(F110)&lt;=73050),F110&gt;=E110)</formula1>
    </dataValidation>
    <dataValidation type="custom" allowBlank="1" showErrorMessage="1" errorTitle="Invalid date" error="Enter a date on or after Start." sqref="F111">
      <formula1>AND(AND(ISNUMBER(F111),N(F111)&gt;=18264,N(F111)&lt;=73050),F111&gt;=E111)</formula1>
    </dataValidation>
    <dataValidation type="custom" allowBlank="1" showErrorMessage="1" errorTitle="Invalid date" error="Enter a date on or after Start." sqref="F112">
      <formula1>AND(AND(ISNUMBER(F112),N(F112)&gt;=18264,N(F112)&lt;=73050),F112&gt;=E112)</formula1>
    </dataValidation>
    <dataValidation type="custom" allowBlank="1" showErrorMessage="1" errorTitle="Invalid date" error="Enter a date on or after Start." sqref="F113">
      <formula1>AND(AND(ISNUMBER(F113),N(F113)&gt;=18264,N(F113)&lt;=73050),F113&gt;=E113)</formula1>
    </dataValidation>
    <dataValidation type="custom" allowBlank="1" showErrorMessage="1" errorTitle="Invalid date" error="Enter a date on or after Start." sqref="F114">
      <formula1>AND(AND(ISNUMBER(F114),N(F114)&gt;=18264,N(F114)&lt;=73050),F114&gt;=E114)</formula1>
    </dataValidation>
    <dataValidation type="custom" allowBlank="1" showErrorMessage="1" errorTitle="Invalid date" error="Enter a date on or after Start." sqref="F115">
      <formula1>AND(AND(ISNUMBER(F115),N(F115)&gt;=18264,N(F115)&lt;=73050),F115&gt;=E115)</formula1>
    </dataValidation>
    <dataValidation type="custom" allowBlank="1" showErrorMessage="1" errorTitle="Invalid date" error="Enter a date on or after Start." sqref="F116">
      <formula1>AND(AND(ISNUMBER(F116),N(F116)&gt;=18264,N(F116)&lt;=73050),F116&gt;=E116)</formula1>
    </dataValidation>
    <dataValidation type="custom" allowBlank="1" showErrorMessage="1" errorTitle="Invalid date" error="Enter a date on or after Start." sqref="F117">
      <formula1>AND(AND(ISNUMBER(F117),N(F117)&gt;=18264,N(F117)&lt;=73050),F117&gt;=E117)</formula1>
    </dataValidation>
    <dataValidation type="custom" allowBlank="1" showErrorMessage="1" errorTitle="Invalid date" error="Enter a date on or after Start." sqref="F118">
      <formula1>AND(AND(ISNUMBER(F118),N(F118)&gt;=18264,N(F118)&lt;=73050),F118&gt;=E118)</formula1>
    </dataValidation>
    <dataValidation type="custom" allowBlank="1" showErrorMessage="1" errorTitle="Invalid date" error="Enter a date on or after Start." sqref="F119">
      <formula1>AND(AND(ISNUMBER(F119),N(F119)&gt;=18264,N(F119)&lt;=73050),F119&gt;=E119)</formula1>
    </dataValidation>
    <dataValidation type="custom" allowBlank="1" showErrorMessage="1" errorTitle="Invalid date" error="Enter a date on or after Start." sqref="F12">
      <formula1>AND(AND(ISNUMBER(F12),N(F12)&gt;=18264,N(F12)&lt;=73050),F12&gt;=E12)</formula1>
    </dataValidation>
    <dataValidation type="custom" allowBlank="1" showErrorMessage="1" errorTitle="Invalid date" error="Enter a date on or after Start." sqref="F120">
      <formula1>AND(AND(ISNUMBER(F120),N(F120)&gt;=18264,N(F120)&lt;=73050),F120&gt;=E120)</formula1>
    </dataValidation>
    <dataValidation type="custom" allowBlank="1" showErrorMessage="1" errorTitle="Invalid date" error="Enter a date on or after Start." sqref="F121">
      <formula1>AND(AND(ISNUMBER(F121),N(F121)&gt;=18264,N(F121)&lt;=73050),F121&gt;=E121)</formula1>
    </dataValidation>
    <dataValidation type="custom" allowBlank="1" showErrorMessage="1" errorTitle="Invalid date" error="Enter a date on or after Start." sqref="F122">
      <formula1>AND(AND(ISNUMBER(F122),N(F122)&gt;=18264,N(F122)&lt;=73050),F122&gt;=E122)</formula1>
    </dataValidation>
    <dataValidation type="custom" allowBlank="1" showErrorMessage="1" errorTitle="Invalid date" error="Enter a date on or after Start." sqref="F123">
      <formula1>AND(AND(ISNUMBER(F123),N(F123)&gt;=18264,N(F123)&lt;=73050),F123&gt;=E123)</formula1>
    </dataValidation>
    <dataValidation type="custom" allowBlank="1" showErrorMessage="1" errorTitle="Invalid date" error="Enter a date on or after Start." sqref="F124">
      <formula1>AND(AND(ISNUMBER(F124),N(F124)&gt;=18264,N(F124)&lt;=73050),F124&gt;=E124)</formula1>
    </dataValidation>
    <dataValidation type="custom" allowBlank="1" showErrorMessage="1" errorTitle="Invalid date" error="Enter a date on or after Start." sqref="F125">
      <formula1>AND(AND(ISNUMBER(F125),N(F125)&gt;=18264,N(F125)&lt;=73050),F125&gt;=E125)</formula1>
    </dataValidation>
    <dataValidation type="custom" allowBlank="1" showErrorMessage="1" errorTitle="Invalid date" error="Enter a date on or after Start." sqref="F126">
      <formula1>AND(AND(ISNUMBER(F126),N(F126)&gt;=18264,N(F126)&lt;=73050),F126&gt;=E126)</formula1>
    </dataValidation>
    <dataValidation type="custom" allowBlank="1" showErrorMessage="1" errorTitle="Invalid date" error="Enter a date on or after Start." sqref="F127">
      <formula1>AND(AND(ISNUMBER(F127),N(F127)&gt;=18264,N(F127)&lt;=73050),F127&gt;=E127)</formula1>
    </dataValidation>
    <dataValidation type="custom" allowBlank="1" showErrorMessage="1" errorTitle="Invalid date" error="Enter a date on or after Start." sqref="F128">
      <formula1>AND(AND(ISNUMBER(F128),N(F128)&gt;=18264,N(F128)&lt;=73050),F128&gt;=E128)</formula1>
    </dataValidation>
    <dataValidation type="custom" allowBlank="1" showErrorMessage="1" errorTitle="Invalid date" error="Enter a date on or after Start." sqref="F129">
      <formula1>AND(AND(ISNUMBER(F129),N(F129)&gt;=18264,N(F129)&lt;=73050),F129&gt;=E129)</formula1>
    </dataValidation>
    <dataValidation type="custom" allowBlank="1" showErrorMessage="1" errorTitle="Invalid date" error="Enter a date on or after Start." sqref="F13">
      <formula1>AND(AND(ISNUMBER(F13),N(F13)&gt;=18264,N(F13)&lt;=73050),F13&gt;=E13)</formula1>
    </dataValidation>
    <dataValidation type="custom" allowBlank="1" showErrorMessage="1" errorTitle="Invalid date" error="Enter a date on or after Start." sqref="F130">
      <formula1>AND(AND(ISNUMBER(F130),N(F130)&gt;=18264,N(F130)&lt;=73050),F130&gt;=E130)</formula1>
    </dataValidation>
    <dataValidation type="custom" allowBlank="1" showErrorMessage="1" errorTitle="Invalid date" error="Enter a date on or after Start." sqref="F131">
      <formula1>AND(AND(ISNUMBER(F131),N(F131)&gt;=18264,N(F131)&lt;=73050),F131&gt;=E131)</formula1>
    </dataValidation>
    <dataValidation type="custom" allowBlank="1" showErrorMessage="1" errorTitle="Invalid date" error="Enter a date on or after Start." sqref="F132">
      <formula1>AND(AND(ISNUMBER(F132),N(F132)&gt;=18264,N(F132)&lt;=73050),F132&gt;=E132)</formula1>
    </dataValidation>
    <dataValidation type="custom" allowBlank="1" showErrorMessage="1" errorTitle="Invalid date" error="Enter a date on or after Start." sqref="F133">
      <formula1>AND(AND(ISNUMBER(F133),N(F133)&gt;=18264,N(F133)&lt;=73050),F133&gt;=E133)</formula1>
    </dataValidation>
    <dataValidation type="custom" allowBlank="1" showErrorMessage="1" errorTitle="Invalid date" error="Enter a date on or after Start." sqref="F134">
      <formula1>AND(AND(ISNUMBER(F134),N(F134)&gt;=18264,N(F134)&lt;=73050),F134&gt;=E134)</formula1>
    </dataValidation>
    <dataValidation type="custom" allowBlank="1" showErrorMessage="1" errorTitle="Invalid date" error="Enter a date on or after Start." sqref="F135">
      <formula1>AND(AND(ISNUMBER(F135),N(F135)&gt;=18264,N(F135)&lt;=73050),F135&gt;=E135)</formula1>
    </dataValidation>
    <dataValidation type="custom" allowBlank="1" showErrorMessage="1" errorTitle="Invalid date" error="Enter a date on or after Start." sqref="F136">
      <formula1>AND(AND(ISNUMBER(F136),N(F136)&gt;=18264,N(F136)&lt;=73050),F136&gt;=E136)</formula1>
    </dataValidation>
    <dataValidation type="custom" allowBlank="1" showErrorMessage="1" errorTitle="Invalid date" error="Enter a date on or after Start." sqref="F137">
      <formula1>AND(AND(ISNUMBER(F137),N(F137)&gt;=18264,N(F137)&lt;=73050),F137&gt;=E137)</formula1>
    </dataValidation>
    <dataValidation type="custom" allowBlank="1" showErrorMessage="1" errorTitle="Invalid date" error="Enter a date on or after Start." sqref="F138">
      <formula1>AND(AND(ISNUMBER(F138),N(F138)&gt;=18264,N(F138)&lt;=73050),F138&gt;=E138)</formula1>
    </dataValidation>
    <dataValidation type="custom" allowBlank="1" showErrorMessage="1" errorTitle="Invalid date" error="Enter a date on or after Start." sqref="F139">
      <formula1>AND(AND(ISNUMBER(F139),N(F139)&gt;=18264,N(F139)&lt;=73050),F139&gt;=E139)</formula1>
    </dataValidation>
    <dataValidation type="custom" allowBlank="1" showErrorMessage="1" errorTitle="Invalid date" error="Enter a date on or after Start." sqref="F14">
      <formula1>AND(AND(ISNUMBER(F14),N(F14)&gt;=18264,N(F14)&lt;=73050),F14&gt;=E14)</formula1>
    </dataValidation>
    <dataValidation type="custom" allowBlank="1" showErrorMessage="1" errorTitle="Invalid date" error="Enter a date on or after Start." sqref="F140">
      <formula1>AND(AND(ISNUMBER(F140),N(F140)&gt;=18264,N(F140)&lt;=73050),F140&gt;=E140)</formula1>
    </dataValidation>
    <dataValidation type="custom" allowBlank="1" showErrorMessage="1" errorTitle="Invalid date" error="Enter a date on or after Start." sqref="F141">
      <formula1>AND(AND(ISNUMBER(F141),N(F141)&gt;=18264,N(F141)&lt;=73050),F141&gt;=E141)</formula1>
    </dataValidation>
    <dataValidation type="custom" allowBlank="1" showErrorMessage="1" errorTitle="Invalid date" error="Enter a date on or after Start." sqref="F142">
      <formula1>AND(AND(ISNUMBER(F142),N(F142)&gt;=18264,N(F142)&lt;=73050),F142&gt;=E142)</formula1>
    </dataValidation>
    <dataValidation type="custom" allowBlank="1" showErrorMessage="1" errorTitle="Invalid date" error="Enter a date on or after Start." sqref="F143">
      <formula1>AND(AND(ISNUMBER(F143),N(F143)&gt;=18264,N(F143)&lt;=73050),F143&gt;=E143)</formula1>
    </dataValidation>
    <dataValidation type="custom" allowBlank="1" showErrorMessage="1" errorTitle="Invalid date" error="Enter a date on or after Start." sqref="F144">
      <formula1>AND(AND(ISNUMBER(F144),N(F144)&gt;=18264,N(F144)&lt;=73050),F144&gt;=E144)</formula1>
    </dataValidation>
    <dataValidation type="custom" allowBlank="1" showErrorMessage="1" errorTitle="Invalid date" error="Enter a date on or after Start." sqref="F145">
      <formula1>AND(AND(ISNUMBER(F145),N(F145)&gt;=18264,N(F145)&lt;=73050),F145&gt;=E145)</formula1>
    </dataValidation>
    <dataValidation type="custom" allowBlank="1" showErrorMessage="1" errorTitle="Invalid date" error="Enter a date on or after Start." sqref="F146">
      <formula1>AND(AND(ISNUMBER(F146),N(F146)&gt;=18264,N(F146)&lt;=73050),F146&gt;=E146)</formula1>
    </dataValidation>
    <dataValidation type="custom" allowBlank="1" showErrorMessage="1" errorTitle="Invalid date" error="Enter a date on or after Start." sqref="F147">
      <formula1>AND(AND(ISNUMBER(F147),N(F147)&gt;=18264,N(F147)&lt;=73050),F147&gt;=E147)</formula1>
    </dataValidation>
    <dataValidation type="custom" allowBlank="1" showErrorMessage="1" errorTitle="Invalid date" error="Enter a date on or after Start." sqref="F148">
      <formula1>AND(AND(ISNUMBER(F148),N(F148)&gt;=18264,N(F148)&lt;=73050),F148&gt;=E148)</formula1>
    </dataValidation>
    <dataValidation type="custom" allowBlank="1" showErrorMessage="1" errorTitle="Invalid date" error="Enter a date on or after Start." sqref="F149">
      <formula1>AND(AND(ISNUMBER(F149),N(F149)&gt;=18264,N(F149)&lt;=73050),F149&gt;=E149)</formula1>
    </dataValidation>
    <dataValidation type="custom" allowBlank="1" showErrorMessage="1" errorTitle="Invalid date" error="Enter a date on or after Start." sqref="F15">
      <formula1>AND(AND(ISNUMBER(F15),N(F15)&gt;=18264,N(F15)&lt;=73050),F15&gt;=E15)</formula1>
    </dataValidation>
    <dataValidation type="custom" allowBlank="1" showErrorMessage="1" errorTitle="Invalid date" error="Enter a date on or after Start." sqref="F150">
      <formula1>AND(AND(ISNUMBER(F150),N(F150)&gt;=18264,N(F150)&lt;=73050),F150&gt;=E150)</formula1>
    </dataValidation>
    <dataValidation type="custom" allowBlank="1" showErrorMessage="1" errorTitle="Invalid date" error="Enter a date on or after Start." sqref="F151">
      <formula1>AND(AND(ISNUMBER(F151),N(F151)&gt;=18264,N(F151)&lt;=73050),F151&gt;=E151)</formula1>
    </dataValidation>
    <dataValidation type="custom" allowBlank="1" showErrorMessage="1" errorTitle="Invalid date" error="Enter a date on or after Start." sqref="F152">
      <formula1>AND(AND(ISNUMBER(F152),N(F152)&gt;=18264,N(F152)&lt;=73050),F152&gt;=E152)</formula1>
    </dataValidation>
    <dataValidation type="custom" allowBlank="1" showErrorMessage="1" errorTitle="Invalid date" error="Enter a date on or after Start." sqref="F153">
      <formula1>AND(AND(ISNUMBER(F153),N(F153)&gt;=18264,N(F153)&lt;=73050),F153&gt;=E153)</formula1>
    </dataValidation>
    <dataValidation type="custom" allowBlank="1" showErrorMessage="1" errorTitle="Invalid date" error="Enter a date on or after Start." sqref="F154">
      <formula1>AND(AND(ISNUMBER(F154),N(F154)&gt;=18264,N(F154)&lt;=73050),F154&gt;=E154)</formula1>
    </dataValidation>
    <dataValidation type="custom" allowBlank="1" showErrorMessage="1" errorTitle="Invalid date" error="Enter a date on or after Start." sqref="F155">
      <formula1>AND(AND(ISNUMBER(F155),N(F155)&gt;=18264,N(F155)&lt;=73050),F155&gt;=E155)</formula1>
    </dataValidation>
    <dataValidation type="custom" allowBlank="1" showErrorMessage="1" errorTitle="Invalid date" error="Enter a date on or after Start." sqref="F156">
      <formula1>AND(AND(ISNUMBER(F156),N(F156)&gt;=18264,N(F156)&lt;=73050),F156&gt;=E156)</formula1>
    </dataValidation>
    <dataValidation type="custom" allowBlank="1" showErrorMessage="1" errorTitle="Invalid date" error="Enter a date on or after Start." sqref="F157">
      <formula1>AND(AND(ISNUMBER(F157),N(F157)&gt;=18264,N(F157)&lt;=73050),F157&gt;=E157)</formula1>
    </dataValidation>
    <dataValidation type="custom" allowBlank="1" showErrorMessage="1" errorTitle="Invalid date" error="Enter a date on or after Start." sqref="F158">
      <formula1>AND(AND(ISNUMBER(F158),N(F158)&gt;=18264,N(F158)&lt;=73050),F158&gt;=E158)</formula1>
    </dataValidation>
    <dataValidation type="custom" allowBlank="1" showErrorMessage="1" errorTitle="Invalid date" error="Enter a date on or after Start." sqref="F159">
      <formula1>AND(AND(ISNUMBER(F159),N(F159)&gt;=18264,N(F159)&lt;=73050),F159&gt;=E159)</formula1>
    </dataValidation>
    <dataValidation type="custom" allowBlank="1" showErrorMessage="1" errorTitle="Invalid date" error="Enter a date on or after Start." sqref="F16">
      <formula1>AND(AND(ISNUMBER(F16),N(F16)&gt;=18264,N(F16)&lt;=73050),F16&gt;=E16)</formula1>
    </dataValidation>
    <dataValidation type="custom" allowBlank="1" showErrorMessage="1" errorTitle="Invalid date" error="Enter a date on or after Start." sqref="F160">
      <formula1>AND(AND(ISNUMBER(F160),N(F160)&gt;=18264,N(F160)&lt;=73050),F160&gt;=E160)</formula1>
    </dataValidation>
    <dataValidation type="custom" allowBlank="1" showErrorMessage="1" errorTitle="Invalid date" error="Enter a date on or after Start." sqref="F161">
      <formula1>AND(AND(ISNUMBER(F161),N(F161)&gt;=18264,N(F161)&lt;=73050),F161&gt;=E161)</formula1>
    </dataValidation>
    <dataValidation type="custom" allowBlank="1" showErrorMessage="1" errorTitle="Invalid date" error="Enter a date on or after Start." sqref="F162">
      <formula1>AND(AND(ISNUMBER(F162),N(F162)&gt;=18264,N(F162)&lt;=73050),F162&gt;=E162)</formula1>
    </dataValidation>
    <dataValidation type="custom" allowBlank="1" showErrorMessage="1" errorTitle="Invalid date" error="Enter a date on or after Start." sqref="F163">
      <formula1>AND(AND(ISNUMBER(F163),N(F163)&gt;=18264,N(F163)&lt;=73050),F163&gt;=E163)</formula1>
    </dataValidation>
    <dataValidation type="custom" allowBlank="1" showErrorMessage="1" errorTitle="Invalid date" error="Enter a date on or after Start." sqref="F164">
      <formula1>AND(AND(ISNUMBER(F164),N(F164)&gt;=18264,N(F164)&lt;=73050),F164&gt;=E164)</formula1>
    </dataValidation>
    <dataValidation type="custom" allowBlank="1" showErrorMessage="1" errorTitle="Invalid date" error="Enter a date on or after Start." sqref="F165">
      <formula1>AND(AND(ISNUMBER(F165),N(F165)&gt;=18264,N(F165)&lt;=73050),F165&gt;=E165)</formula1>
    </dataValidation>
    <dataValidation type="custom" allowBlank="1" showErrorMessage="1" errorTitle="Invalid date" error="Enter a date on or after Start." sqref="F166">
      <formula1>AND(AND(ISNUMBER(F166),N(F166)&gt;=18264,N(F166)&lt;=73050),F166&gt;=E166)</formula1>
    </dataValidation>
    <dataValidation type="custom" allowBlank="1" showErrorMessage="1" errorTitle="Invalid date" error="Enter a date on or after Start." sqref="F167">
      <formula1>AND(AND(ISNUMBER(F167),N(F167)&gt;=18264,N(F167)&lt;=73050),F167&gt;=E167)</formula1>
    </dataValidation>
    <dataValidation type="custom" allowBlank="1" showErrorMessage="1" errorTitle="Invalid date" error="Enter a date on or after Start." sqref="F168">
      <formula1>AND(AND(ISNUMBER(F168),N(F168)&gt;=18264,N(F168)&lt;=73050),F168&gt;=E168)</formula1>
    </dataValidation>
    <dataValidation type="custom" allowBlank="1" showErrorMessage="1" errorTitle="Invalid date" error="Enter a date on or after Start." sqref="F169">
      <formula1>AND(AND(ISNUMBER(F169),N(F169)&gt;=18264,N(F169)&lt;=73050),F169&gt;=E169)</formula1>
    </dataValidation>
    <dataValidation type="custom" allowBlank="1" showErrorMessage="1" errorTitle="Invalid date" error="Enter a date on or after Start." sqref="F17">
      <formula1>AND(AND(ISNUMBER(F17),N(F17)&gt;=18264,N(F17)&lt;=73050),F17&gt;=E17)</formula1>
    </dataValidation>
    <dataValidation type="custom" allowBlank="1" showErrorMessage="1" errorTitle="Invalid date" error="Enter a date on or after Start." sqref="F170">
      <formula1>AND(AND(ISNUMBER(F170),N(F170)&gt;=18264,N(F170)&lt;=73050),F170&gt;=E170)</formula1>
    </dataValidation>
    <dataValidation type="custom" allowBlank="1" showErrorMessage="1" errorTitle="Invalid date" error="Enter a date on or after Start." sqref="F171">
      <formula1>AND(AND(ISNUMBER(F171),N(F171)&gt;=18264,N(F171)&lt;=73050),F171&gt;=E171)</formula1>
    </dataValidation>
    <dataValidation type="custom" allowBlank="1" showErrorMessage="1" errorTitle="Invalid date" error="Enter a date on or after Start." sqref="F172">
      <formula1>AND(AND(ISNUMBER(F172),N(F172)&gt;=18264,N(F172)&lt;=73050),F172&gt;=E172)</formula1>
    </dataValidation>
    <dataValidation type="custom" allowBlank="1" showErrorMessage="1" errorTitle="Invalid date" error="Enter a date on or after Start." sqref="F173">
      <formula1>AND(AND(ISNUMBER(F173),N(F173)&gt;=18264,N(F173)&lt;=73050),F173&gt;=E173)</formula1>
    </dataValidation>
    <dataValidation type="custom" allowBlank="1" showErrorMessage="1" errorTitle="Invalid date" error="Enter a date on or after Start." sqref="F174">
      <formula1>AND(AND(ISNUMBER(F174),N(F174)&gt;=18264,N(F174)&lt;=73050),F174&gt;=E174)</formula1>
    </dataValidation>
    <dataValidation type="custom" allowBlank="1" showErrorMessage="1" errorTitle="Invalid date" error="Enter a date on or after Start." sqref="F175">
      <formula1>AND(AND(ISNUMBER(F175),N(F175)&gt;=18264,N(F175)&lt;=73050),F175&gt;=E175)</formula1>
    </dataValidation>
    <dataValidation type="custom" allowBlank="1" showErrorMessage="1" errorTitle="Invalid date" error="Enter a date on or after Start." sqref="F176">
      <formula1>AND(AND(ISNUMBER(F176),N(F176)&gt;=18264,N(F176)&lt;=73050),F176&gt;=E176)</formula1>
    </dataValidation>
    <dataValidation type="custom" allowBlank="1" showErrorMessage="1" errorTitle="Invalid date" error="Enter a date on or after Start." sqref="F177">
      <formula1>AND(AND(ISNUMBER(F177),N(F177)&gt;=18264,N(F177)&lt;=73050),F177&gt;=E177)</formula1>
    </dataValidation>
    <dataValidation type="custom" allowBlank="1" showErrorMessage="1" errorTitle="Invalid date" error="Enter a date on or after Start." sqref="F178">
      <formula1>AND(AND(ISNUMBER(F178),N(F178)&gt;=18264,N(F178)&lt;=73050),F178&gt;=E178)</formula1>
    </dataValidation>
    <dataValidation type="custom" allowBlank="1" showErrorMessage="1" errorTitle="Invalid date" error="Enter a date on or after Start." sqref="F179">
      <formula1>AND(AND(ISNUMBER(F179),N(F179)&gt;=18264,N(F179)&lt;=73050),F179&gt;=E179)</formula1>
    </dataValidation>
    <dataValidation type="custom" allowBlank="1" showErrorMessage="1" errorTitle="Invalid date" error="Enter a date on or after Start." sqref="F18">
      <formula1>AND(AND(ISNUMBER(F18),N(F18)&gt;=18264,N(F18)&lt;=73050),F18&gt;=E18)</formula1>
    </dataValidation>
    <dataValidation type="custom" allowBlank="1" showErrorMessage="1" errorTitle="Invalid date" error="Enter a date on or after Start." sqref="F180">
      <formula1>AND(AND(ISNUMBER(F180),N(F180)&gt;=18264,N(F180)&lt;=73050),F180&gt;=E180)</formula1>
    </dataValidation>
    <dataValidation type="custom" allowBlank="1" showErrorMessage="1" errorTitle="Invalid date" error="Enter a date on or after Start." sqref="F181">
      <formula1>AND(AND(ISNUMBER(F181),N(F181)&gt;=18264,N(F181)&lt;=73050),F181&gt;=E181)</formula1>
    </dataValidation>
    <dataValidation type="custom" allowBlank="1" showErrorMessage="1" errorTitle="Invalid date" error="Enter a date on or after Start." sqref="F182">
      <formula1>AND(AND(ISNUMBER(F182),N(F182)&gt;=18264,N(F182)&lt;=73050),F182&gt;=E182)</formula1>
    </dataValidation>
    <dataValidation type="custom" allowBlank="1" showErrorMessage="1" errorTitle="Invalid date" error="Enter a date on or after Start." sqref="F183">
      <formula1>AND(AND(ISNUMBER(F183),N(F183)&gt;=18264,N(F183)&lt;=73050),F183&gt;=E183)</formula1>
    </dataValidation>
    <dataValidation type="custom" allowBlank="1" showErrorMessage="1" errorTitle="Invalid date" error="Enter a date on or after Start." sqref="F184">
      <formula1>AND(AND(ISNUMBER(F184),N(F184)&gt;=18264,N(F184)&lt;=73050),F184&gt;=E184)</formula1>
    </dataValidation>
    <dataValidation type="custom" allowBlank="1" showErrorMessage="1" errorTitle="Invalid date" error="Enter a date on or after Start." sqref="F185">
      <formula1>AND(AND(ISNUMBER(F185),N(F185)&gt;=18264,N(F185)&lt;=73050),F185&gt;=E185)</formula1>
    </dataValidation>
    <dataValidation type="custom" allowBlank="1" showErrorMessage="1" errorTitle="Invalid date" error="Enter a date on or after Start." sqref="F186">
      <formula1>AND(AND(ISNUMBER(F186),N(F186)&gt;=18264,N(F186)&lt;=73050),F186&gt;=E186)</formula1>
    </dataValidation>
    <dataValidation type="custom" allowBlank="1" showErrorMessage="1" errorTitle="Invalid date" error="Enter a date on or after Start." sqref="F187">
      <formula1>AND(AND(ISNUMBER(F187),N(F187)&gt;=18264,N(F187)&lt;=73050),F187&gt;=E187)</formula1>
    </dataValidation>
    <dataValidation type="custom" allowBlank="1" showErrorMessage="1" errorTitle="Invalid date" error="Enter a date on or after Start." sqref="F188">
      <formula1>AND(AND(ISNUMBER(F188),N(F188)&gt;=18264,N(F188)&lt;=73050),F188&gt;=E188)</formula1>
    </dataValidation>
    <dataValidation type="custom" allowBlank="1" showErrorMessage="1" errorTitle="Invalid date" error="Enter a date on or after Start." sqref="F189">
      <formula1>AND(AND(ISNUMBER(F189),N(F189)&gt;=18264,N(F189)&lt;=73050),F189&gt;=E189)</formula1>
    </dataValidation>
    <dataValidation type="custom" allowBlank="1" showErrorMessage="1" errorTitle="Invalid date" error="Enter a date on or after Start." sqref="F19">
      <formula1>AND(AND(ISNUMBER(F19),N(F19)&gt;=18264,N(F19)&lt;=73050),F19&gt;=E19)</formula1>
    </dataValidation>
    <dataValidation type="custom" allowBlank="1" showErrorMessage="1" errorTitle="Invalid date" error="Enter a date on or after Start." sqref="F190">
      <formula1>AND(AND(ISNUMBER(F190),N(F190)&gt;=18264,N(F190)&lt;=73050),F190&gt;=E190)</formula1>
    </dataValidation>
    <dataValidation type="custom" allowBlank="1" showErrorMessage="1" errorTitle="Invalid date" error="Enter a date on or after Start." sqref="F191">
      <formula1>AND(AND(ISNUMBER(F191),N(F191)&gt;=18264,N(F191)&lt;=73050),F191&gt;=E191)</formula1>
    </dataValidation>
    <dataValidation type="custom" allowBlank="1" showErrorMessage="1" errorTitle="Invalid date" error="Enter a date on or after Start." sqref="F192">
      <formula1>AND(AND(ISNUMBER(F192),N(F192)&gt;=18264,N(F192)&lt;=73050),F192&gt;=E192)</formula1>
    </dataValidation>
    <dataValidation type="custom" allowBlank="1" showErrorMessage="1" errorTitle="Invalid date" error="Enter a date on or after Start." sqref="F193">
      <formula1>AND(AND(ISNUMBER(F193),N(F193)&gt;=18264,N(F193)&lt;=73050),F193&gt;=E193)</formula1>
    </dataValidation>
    <dataValidation type="custom" allowBlank="1" showErrorMessage="1" errorTitle="Invalid date" error="Enter a date on or after Start." sqref="F194">
      <formula1>AND(AND(ISNUMBER(F194),N(F194)&gt;=18264,N(F194)&lt;=73050),F194&gt;=E194)</formula1>
    </dataValidation>
    <dataValidation type="custom" allowBlank="1" showErrorMessage="1" errorTitle="Invalid date" error="Enter a date on or after Start." sqref="F195">
      <formula1>AND(AND(ISNUMBER(F195),N(F195)&gt;=18264,N(F195)&lt;=73050),F195&gt;=E195)</formula1>
    </dataValidation>
    <dataValidation type="custom" allowBlank="1" showErrorMessage="1" errorTitle="Invalid date" error="Enter a date on or after Start." sqref="F196">
      <formula1>AND(AND(ISNUMBER(F196),N(F196)&gt;=18264,N(F196)&lt;=73050),F196&gt;=E196)</formula1>
    </dataValidation>
    <dataValidation type="custom" allowBlank="1" showErrorMessage="1" errorTitle="Invalid date" error="Enter a date on or after Start." sqref="F197">
      <formula1>AND(AND(ISNUMBER(F197),N(F197)&gt;=18264,N(F197)&lt;=73050),F197&gt;=E197)</formula1>
    </dataValidation>
    <dataValidation type="custom" allowBlank="1" showErrorMessage="1" errorTitle="Invalid date" error="Enter a date on or after Start." sqref="F198">
      <formula1>AND(AND(ISNUMBER(F198),N(F198)&gt;=18264,N(F198)&lt;=73050),F198&gt;=E198)</formula1>
    </dataValidation>
    <dataValidation type="custom" allowBlank="1" showErrorMessage="1" errorTitle="Invalid date" error="Enter a date on or after Start." sqref="F199">
      <formula1>AND(AND(ISNUMBER(F199),N(F199)&gt;=18264,N(F199)&lt;=73050),F199&gt;=E199)</formula1>
    </dataValidation>
    <dataValidation type="custom" allowBlank="1" showErrorMessage="1" errorTitle="Invalid date" error="Enter a date on or after Start." sqref="F2">
      <formula1>AND(AND(ISNUMBER(F2),N(F2)&gt;=18264,N(F2)&lt;=73050),F2&gt;=E2)</formula1>
    </dataValidation>
    <dataValidation type="custom" allowBlank="1" showErrorMessage="1" errorTitle="Invalid date" error="Enter a date on or after Start." sqref="F20">
      <formula1>AND(AND(ISNUMBER(F20),N(F20)&gt;=18264,N(F20)&lt;=73050),F20&gt;=E20)</formula1>
    </dataValidation>
    <dataValidation type="custom" allowBlank="1" showErrorMessage="1" errorTitle="Invalid date" error="Enter a date on or after Start." sqref="F200">
      <formula1>AND(AND(ISNUMBER(F200),N(F200)&gt;=18264,N(F200)&lt;=73050),F200&gt;=E200)</formula1>
    </dataValidation>
    <dataValidation type="custom" allowBlank="1" showErrorMessage="1" errorTitle="Invalid date" error="Enter a date on or after Start." sqref="F201">
      <formula1>AND(AND(ISNUMBER(F201),N(F201)&gt;=18264,N(F201)&lt;=73050),F201&gt;=E201)</formula1>
    </dataValidation>
    <dataValidation type="custom" allowBlank="1" showErrorMessage="1" errorTitle="Invalid date" error="Enter a date on or after Start." sqref="F202">
      <formula1>AND(AND(ISNUMBER(F202),N(F202)&gt;=18264,N(F202)&lt;=73050),F202&gt;=E202)</formula1>
    </dataValidation>
    <dataValidation type="custom" allowBlank="1" showErrorMessage="1" errorTitle="Invalid date" error="Enter a date on or after Start." sqref="F203">
      <formula1>AND(AND(ISNUMBER(F203),N(F203)&gt;=18264,N(F203)&lt;=73050),F203&gt;=E203)</formula1>
    </dataValidation>
    <dataValidation type="custom" allowBlank="1" showErrorMessage="1" errorTitle="Invalid date" error="Enter a date on or after Start." sqref="F204">
      <formula1>AND(AND(ISNUMBER(F204),N(F204)&gt;=18264,N(F204)&lt;=73050),F204&gt;=E204)</formula1>
    </dataValidation>
    <dataValidation type="custom" allowBlank="1" showErrorMessage="1" errorTitle="Invalid date" error="Enter a date on or after Start." sqref="F205">
      <formula1>AND(AND(ISNUMBER(F205),N(F205)&gt;=18264,N(F205)&lt;=73050),F205&gt;=E205)</formula1>
    </dataValidation>
    <dataValidation type="custom" allowBlank="1" showErrorMessage="1" errorTitle="Invalid date" error="Enter a date on or after Start." sqref="F206">
      <formula1>AND(AND(ISNUMBER(F206),N(F206)&gt;=18264,N(F206)&lt;=73050),F206&gt;=E206)</formula1>
    </dataValidation>
    <dataValidation type="custom" allowBlank="1" showErrorMessage="1" errorTitle="Invalid date" error="Enter a date on or after Start." sqref="F207">
      <formula1>AND(AND(ISNUMBER(F207),N(F207)&gt;=18264,N(F207)&lt;=73050),F207&gt;=E207)</formula1>
    </dataValidation>
    <dataValidation type="custom" allowBlank="1" showErrorMessage="1" errorTitle="Invalid date" error="Enter a date on or after Start." sqref="F208">
      <formula1>AND(AND(ISNUMBER(F208),N(F208)&gt;=18264,N(F208)&lt;=73050),F208&gt;=E208)</formula1>
    </dataValidation>
    <dataValidation type="custom" allowBlank="1" showErrorMessage="1" errorTitle="Invalid date" error="Enter a date on or after Start." sqref="F209">
      <formula1>AND(AND(ISNUMBER(F209),N(F209)&gt;=18264,N(F209)&lt;=73050),F209&gt;=E209)</formula1>
    </dataValidation>
    <dataValidation type="custom" allowBlank="1" showErrorMessage="1" errorTitle="Invalid date" error="Enter a date on or after Start." sqref="F21">
      <formula1>AND(AND(ISNUMBER(F21),N(F21)&gt;=18264,N(F21)&lt;=73050),F21&gt;=E21)</formula1>
    </dataValidation>
    <dataValidation type="custom" allowBlank="1" showErrorMessage="1" errorTitle="Invalid date" error="Enter a date on or after Start." sqref="F210">
      <formula1>AND(AND(ISNUMBER(F210),N(F210)&gt;=18264,N(F210)&lt;=73050),F210&gt;=E210)</formula1>
    </dataValidation>
    <dataValidation type="custom" allowBlank="1" showErrorMessage="1" errorTitle="Invalid date" error="Enter a date on or after Start." sqref="F211">
      <formula1>AND(AND(ISNUMBER(F211),N(F211)&gt;=18264,N(F211)&lt;=73050),F211&gt;=E211)</formula1>
    </dataValidation>
    <dataValidation type="custom" allowBlank="1" showErrorMessage="1" errorTitle="Invalid date" error="Enter a date on or after Start." sqref="F212">
      <formula1>AND(AND(ISNUMBER(F212),N(F212)&gt;=18264,N(F212)&lt;=73050),F212&gt;=E212)</formula1>
    </dataValidation>
    <dataValidation type="custom" allowBlank="1" showErrorMessage="1" errorTitle="Invalid date" error="Enter a date on or after Start." sqref="F213">
      <formula1>AND(AND(ISNUMBER(F213),N(F213)&gt;=18264,N(F213)&lt;=73050),F213&gt;=E213)</formula1>
    </dataValidation>
    <dataValidation type="custom" allowBlank="1" showErrorMessage="1" errorTitle="Invalid date" error="Enter a date on or after Start." sqref="F214">
      <formula1>AND(AND(ISNUMBER(F214),N(F214)&gt;=18264,N(F214)&lt;=73050),F214&gt;=E214)</formula1>
    </dataValidation>
    <dataValidation type="custom" allowBlank="1" showErrorMessage="1" errorTitle="Invalid date" error="Enter a date on or after Start." sqref="F215">
      <formula1>AND(AND(ISNUMBER(F215),N(F215)&gt;=18264,N(F215)&lt;=73050),F215&gt;=E215)</formula1>
    </dataValidation>
    <dataValidation type="custom" allowBlank="1" showErrorMessage="1" errorTitle="Invalid date" error="Enter a date on or after Start." sqref="F216">
      <formula1>AND(AND(ISNUMBER(F216),N(F216)&gt;=18264,N(F216)&lt;=73050),F216&gt;=E216)</formula1>
    </dataValidation>
    <dataValidation type="custom" allowBlank="1" showErrorMessage="1" errorTitle="Invalid date" error="Enter a date on or after Start." sqref="F217">
      <formula1>AND(AND(ISNUMBER(F217),N(F217)&gt;=18264,N(F217)&lt;=73050),F217&gt;=E217)</formula1>
    </dataValidation>
    <dataValidation type="custom" allowBlank="1" showErrorMessage="1" errorTitle="Invalid date" error="Enter a date on or after Start." sqref="F218">
      <formula1>AND(AND(ISNUMBER(F218),N(F218)&gt;=18264,N(F218)&lt;=73050),F218&gt;=E218)</formula1>
    </dataValidation>
    <dataValidation type="custom" allowBlank="1" showErrorMessage="1" errorTitle="Invalid date" error="Enter a date on or after Start." sqref="F219">
      <formula1>AND(AND(ISNUMBER(F219),N(F219)&gt;=18264,N(F219)&lt;=73050),F219&gt;=E219)</formula1>
    </dataValidation>
    <dataValidation type="custom" allowBlank="1" showErrorMessage="1" errorTitle="Invalid date" error="Enter a date on or after Start." sqref="F22">
      <formula1>AND(AND(ISNUMBER(F22),N(F22)&gt;=18264,N(F22)&lt;=73050),F22&gt;=E22)</formula1>
    </dataValidation>
    <dataValidation type="custom" allowBlank="1" showErrorMessage="1" errorTitle="Invalid date" error="Enter a date on or after Start." sqref="F220">
      <formula1>AND(AND(ISNUMBER(F220),N(F220)&gt;=18264,N(F220)&lt;=73050),F220&gt;=E220)</formula1>
    </dataValidation>
    <dataValidation type="custom" allowBlank="1" showErrorMessage="1" errorTitle="Invalid date" error="Enter a date on or after Start." sqref="F221">
      <formula1>AND(AND(ISNUMBER(F221),N(F221)&gt;=18264,N(F221)&lt;=73050),F221&gt;=E221)</formula1>
    </dataValidation>
    <dataValidation type="custom" allowBlank="1" showErrorMessage="1" errorTitle="Invalid date" error="Enter a date on or after Start." sqref="F222">
      <formula1>AND(AND(ISNUMBER(F222),N(F222)&gt;=18264,N(F222)&lt;=73050),F222&gt;=E222)</formula1>
    </dataValidation>
    <dataValidation type="custom" allowBlank="1" showErrorMessage="1" errorTitle="Invalid date" error="Enter a date on or after Start." sqref="F223">
      <formula1>AND(AND(ISNUMBER(F223),N(F223)&gt;=18264,N(F223)&lt;=73050),F223&gt;=E223)</formula1>
    </dataValidation>
    <dataValidation type="custom" allowBlank="1" showErrorMessage="1" errorTitle="Invalid date" error="Enter a date on or after Start." sqref="F224">
      <formula1>AND(AND(ISNUMBER(F224),N(F224)&gt;=18264,N(F224)&lt;=73050),F224&gt;=E224)</formula1>
    </dataValidation>
    <dataValidation type="custom" allowBlank="1" showErrorMessage="1" errorTitle="Invalid date" error="Enter a date on or after Start." sqref="F225">
      <formula1>AND(AND(ISNUMBER(F225),N(F225)&gt;=18264,N(F225)&lt;=73050),F225&gt;=E225)</formula1>
    </dataValidation>
    <dataValidation type="custom" allowBlank="1" showErrorMessage="1" errorTitle="Invalid date" error="Enter a date on or after Start." sqref="F226">
      <formula1>AND(AND(ISNUMBER(F226),N(F226)&gt;=18264,N(F226)&lt;=73050),F226&gt;=E226)</formula1>
    </dataValidation>
    <dataValidation type="custom" allowBlank="1" showErrorMessage="1" errorTitle="Invalid date" error="Enter a date on or after Start." sqref="F227">
      <formula1>AND(AND(ISNUMBER(F227),N(F227)&gt;=18264,N(F227)&lt;=73050),F227&gt;=E227)</formula1>
    </dataValidation>
    <dataValidation type="custom" allowBlank="1" showErrorMessage="1" errorTitle="Invalid date" error="Enter a date on or after Start." sqref="F228">
      <formula1>AND(AND(ISNUMBER(F228),N(F228)&gt;=18264,N(F228)&lt;=73050),F228&gt;=E228)</formula1>
    </dataValidation>
    <dataValidation type="custom" allowBlank="1" showErrorMessage="1" errorTitle="Invalid date" error="Enter a date on or after Start." sqref="F229">
      <formula1>AND(AND(ISNUMBER(F229),N(F229)&gt;=18264,N(F229)&lt;=73050),F229&gt;=E229)</formula1>
    </dataValidation>
    <dataValidation type="custom" allowBlank="1" showErrorMessage="1" errorTitle="Invalid date" error="Enter a date on or after Start." sqref="F23">
      <formula1>AND(AND(ISNUMBER(F23),N(F23)&gt;=18264,N(F23)&lt;=73050),F23&gt;=E23)</formula1>
    </dataValidation>
    <dataValidation type="custom" allowBlank="1" showErrorMessage="1" errorTitle="Invalid date" error="Enter a date on or after Start." sqref="F230">
      <formula1>AND(AND(ISNUMBER(F230),N(F230)&gt;=18264,N(F230)&lt;=73050),F230&gt;=E230)</formula1>
    </dataValidation>
    <dataValidation type="custom" allowBlank="1" showErrorMessage="1" errorTitle="Invalid date" error="Enter a date on or after Start." sqref="F231">
      <formula1>AND(AND(ISNUMBER(F231),N(F231)&gt;=18264,N(F231)&lt;=73050),F231&gt;=E231)</formula1>
    </dataValidation>
    <dataValidation type="custom" allowBlank="1" showErrorMessage="1" errorTitle="Invalid date" error="Enter a date on or after Start." sqref="F232">
      <formula1>AND(AND(ISNUMBER(F232),N(F232)&gt;=18264,N(F232)&lt;=73050),F232&gt;=E232)</formula1>
    </dataValidation>
    <dataValidation type="custom" allowBlank="1" showErrorMessage="1" errorTitle="Invalid date" error="Enter a date on or after Start." sqref="F233">
      <formula1>AND(AND(ISNUMBER(F233),N(F233)&gt;=18264,N(F233)&lt;=73050),F233&gt;=E233)</formula1>
    </dataValidation>
    <dataValidation type="custom" allowBlank="1" showErrorMessage="1" errorTitle="Invalid date" error="Enter a date on or after Start." sqref="F234">
      <formula1>AND(AND(ISNUMBER(F234),N(F234)&gt;=18264,N(F234)&lt;=73050),F234&gt;=E234)</formula1>
    </dataValidation>
    <dataValidation type="custom" allowBlank="1" showErrorMessage="1" errorTitle="Invalid date" error="Enter a date on or after Start." sqref="F235">
      <formula1>AND(AND(ISNUMBER(F235),N(F235)&gt;=18264,N(F235)&lt;=73050),F235&gt;=E235)</formula1>
    </dataValidation>
    <dataValidation type="custom" allowBlank="1" showErrorMessage="1" errorTitle="Invalid date" error="Enter a date on or after Start." sqref="F236">
      <formula1>AND(AND(ISNUMBER(F236),N(F236)&gt;=18264,N(F236)&lt;=73050),F236&gt;=E236)</formula1>
    </dataValidation>
    <dataValidation type="custom" allowBlank="1" showErrorMessage="1" errorTitle="Invalid date" error="Enter a date on or after Start." sqref="F237">
      <formula1>AND(AND(ISNUMBER(F237),N(F237)&gt;=18264,N(F237)&lt;=73050),F237&gt;=E237)</formula1>
    </dataValidation>
    <dataValidation type="custom" allowBlank="1" showErrorMessage="1" errorTitle="Invalid date" error="Enter a date on or after Start." sqref="F238">
      <formula1>AND(AND(ISNUMBER(F238),N(F238)&gt;=18264,N(F238)&lt;=73050),F238&gt;=E238)</formula1>
    </dataValidation>
    <dataValidation type="custom" allowBlank="1" showErrorMessage="1" errorTitle="Invalid date" error="Enter a date on or after Start." sqref="F239">
      <formula1>AND(AND(ISNUMBER(F239),N(F239)&gt;=18264,N(F239)&lt;=73050),F239&gt;=E239)</formula1>
    </dataValidation>
    <dataValidation type="custom" allowBlank="1" showErrorMessage="1" errorTitle="Invalid date" error="Enter a date on or after Start." sqref="F24">
      <formula1>AND(AND(ISNUMBER(F24),N(F24)&gt;=18264,N(F24)&lt;=73050),F24&gt;=E24)</formula1>
    </dataValidation>
    <dataValidation type="custom" allowBlank="1" showErrorMessage="1" errorTitle="Invalid date" error="Enter a date on or after Start." sqref="F240">
      <formula1>AND(AND(ISNUMBER(F240),N(F240)&gt;=18264,N(F240)&lt;=73050),F240&gt;=E240)</formula1>
    </dataValidation>
    <dataValidation type="custom" allowBlank="1" showErrorMessage="1" errorTitle="Invalid date" error="Enter a date on or after Start." sqref="F241">
      <formula1>AND(AND(ISNUMBER(F241),N(F241)&gt;=18264,N(F241)&lt;=73050),F241&gt;=E241)</formula1>
    </dataValidation>
    <dataValidation type="custom" allowBlank="1" showErrorMessage="1" errorTitle="Invalid date" error="Enter a date on or after Start." sqref="F242">
      <formula1>AND(AND(ISNUMBER(F242),N(F242)&gt;=18264,N(F242)&lt;=73050),F242&gt;=E242)</formula1>
    </dataValidation>
    <dataValidation type="custom" allowBlank="1" showErrorMessage="1" errorTitle="Invalid date" error="Enter a date on or after Start." sqref="F243">
      <formula1>AND(AND(ISNUMBER(F243),N(F243)&gt;=18264,N(F243)&lt;=73050),F243&gt;=E243)</formula1>
    </dataValidation>
    <dataValidation type="custom" allowBlank="1" showErrorMessage="1" errorTitle="Invalid date" error="Enter a date on or after Start." sqref="F244">
      <formula1>AND(AND(ISNUMBER(F244),N(F244)&gt;=18264,N(F244)&lt;=73050),F244&gt;=E244)</formula1>
    </dataValidation>
    <dataValidation type="custom" allowBlank="1" showErrorMessage="1" errorTitle="Invalid date" error="Enter a date on or after Start." sqref="F245">
      <formula1>AND(AND(ISNUMBER(F245),N(F245)&gt;=18264,N(F245)&lt;=73050),F245&gt;=E245)</formula1>
    </dataValidation>
    <dataValidation type="custom" allowBlank="1" showErrorMessage="1" errorTitle="Invalid date" error="Enter a date on or after Start." sqref="F246">
      <formula1>AND(AND(ISNUMBER(F246),N(F246)&gt;=18264,N(F246)&lt;=73050),F246&gt;=E246)</formula1>
    </dataValidation>
    <dataValidation type="custom" allowBlank="1" showErrorMessage="1" errorTitle="Invalid date" error="Enter a date on or after Start." sqref="F247">
      <formula1>AND(AND(ISNUMBER(F247),N(F247)&gt;=18264,N(F247)&lt;=73050),F247&gt;=E247)</formula1>
    </dataValidation>
    <dataValidation type="custom" allowBlank="1" showErrorMessage="1" errorTitle="Invalid date" error="Enter a date on or after Start." sqref="F248">
      <formula1>AND(AND(ISNUMBER(F248),N(F248)&gt;=18264,N(F248)&lt;=73050),F248&gt;=E248)</formula1>
    </dataValidation>
    <dataValidation type="custom" allowBlank="1" showErrorMessage="1" errorTitle="Invalid date" error="Enter a date on or after Start." sqref="F249">
      <formula1>AND(AND(ISNUMBER(F249),N(F249)&gt;=18264,N(F249)&lt;=73050),F249&gt;=E249)</formula1>
    </dataValidation>
    <dataValidation type="custom" allowBlank="1" showErrorMessage="1" errorTitle="Invalid date" error="Enter a date on or after Start." sqref="F25">
      <formula1>AND(AND(ISNUMBER(F25),N(F25)&gt;=18264,N(F25)&lt;=73050),F25&gt;=E25)</formula1>
    </dataValidation>
    <dataValidation type="custom" allowBlank="1" showErrorMessage="1" errorTitle="Invalid date" error="Enter a date on or after Start." sqref="F250">
      <formula1>AND(AND(ISNUMBER(F250),N(F250)&gt;=18264,N(F250)&lt;=73050),F250&gt;=E250)</formula1>
    </dataValidation>
    <dataValidation type="custom" allowBlank="1" showErrorMessage="1" errorTitle="Invalid date" error="Enter a date on or after Start." sqref="F251">
      <formula1>AND(AND(ISNUMBER(F251),N(F251)&gt;=18264,N(F251)&lt;=73050),F251&gt;=E251)</formula1>
    </dataValidation>
    <dataValidation type="custom" allowBlank="1" showErrorMessage="1" errorTitle="Invalid date" error="Enter a date on or after Start." sqref="F252">
      <formula1>AND(AND(ISNUMBER(F252),N(F252)&gt;=18264,N(F252)&lt;=73050),F252&gt;=E252)</formula1>
    </dataValidation>
    <dataValidation type="custom" allowBlank="1" showErrorMessage="1" errorTitle="Invalid date" error="Enter a date on or after Start." sqref="F253">
      <formula1>AND(AND(ISNUMBER(F253),N(F253)&gt;=18264,N(F253)&lt;=73050),F253&gt;=E253)</formula1>
    </dataValidation>
    <dataValidation type="custom" allowBlank="1" showErrorMessage="1" errorTitle="Invalid date" error="Enter a date on or after Start." sqref="F254">
      <formula1>AND(AND(ISNUMBER(F254),N(F254)&gt;=18264,N(F254)&lt;=73050),F254&gt;=E254)</formula1>
    </dataValidation>
    <dataValidation type="custom" allowBlank="1" showErrorMessage="1" errorTitle="Invalid date" error="Enter a date on or after Start." sqref="F255">
      <formula1>AND(AND(ISNUMBER(F255),N(F255)&gt;=18264,N(F255)&lt;=73050),F255&gt;=E255)</formula1>
    </dataValidation>
    <dataValidation type="custom" allowBlank="1" showErrorMessage="1" errorTitle="Invalid date" error="Enter a date on or after Start." sqref="F256">
      <formula1>AND(AND(ISNUMBER(F256),N(F256)&gt;=18264,N(F256)&lt;=73050),F256&gt;=E256)</formula1>
    </dataValidation>
    <dataValidation type="custom" allowBlank="1" showErrorMessage="1" errorTitle="Invalid date" error="Enter a date on or after Start." sqref="F257">
      <formula1>AND(AND(ISNUMBER(F257),N(F257)&gt;=18264,N(F257)&lt;=73050),F257&gt;=E257)</formula1>
    </dataValidation>
    <dataValidation type="custom" allowBlank="1" showErrorMessage="1" errorTitle="Invalid date" error="Enter a date on or after Start." sqref="F258">
      <formula1>AND(AND(ISNUMBER(F258),N(F258)&gt;=18264,N(F258)&lt;=73050),F258&gt;=E258)</formula1>
    </dataValidation>
    <dataValidation type="custom" allowBlank="1" showErrorMessage="1" errorTitle="Invalid date" error="Enter a date on or after Start." sqref="F259">
      <formula1>AND(AND(ISNUMBER(F259),N(F259)&gt;=18264,N(F259)&lt;=73050),F259&gt;=E259)</formula1>
    </dataValidation>
    <dataValidation type="custom" allowBlank="1" showErrorMessage="1" errorTitle="Invalid date" error="Enter a date on or after Start." sqref="F26">
      <formula1>AND(AND(ISNUMBER(F26),N(F26)&gt;=18264,N(F26)&lt;=73050),F26&gt;=E26)</formula1>
    </dataValidation>
    <dataValidation type="custom" allowBlank="1" showErrorMessage="1" errorTitle="Invalid date" error="Enter a date on or after Start." sqref="F260">
      <formula1>AND(AND(ISNUMBER(F260),N(F260)&gt;=18264,N(F260)&lt;=73050),F260&gt;=E260)</formula1>
    </dataValidation>
    <dataValidation type="custom" allowBlank="1" showErrorMessage="1" errorTitle="Invalid date" error="Enter a date on or after Start." sqref="F261">
      <formula1>AND(AND(ISNUMBER(F261),N(F261)&gt;=18264,N(F261)&lt;=73050),F261&gt;=E261)</formula1>
    </dataValidation>
    <dataValidation type="custom" allowBlank="1" showErrorMessage="1" errorTitle="Invalid date" error="Enter a date on or after Start." sqref="F262">
      <formula1>AND(AND(ISNUMBER(F262),N(F262)&gt;=18264,N(F262)&lt;=73050),F262&gt;=E262)</formula1>
    </dataValidation>
    <dataValidation type="custom" allowBlank="1" showErrorMessage="1" errorTitle="Invalid date" error="Enter a date on or after Start." sqref="F263">
      <formula1>AND(AND(ISNUMBER(F263),N(F263)&gt;=18264,N(F263)&lt;=73050),F263&gt;=E263)</formula1>
    </dataValidation>
    <dataValidation type="custom" allowBlank="1" showErrorMessage="1" errorTitle="Invalid date" error="Enter a date on or after Start." sqref="F264">
      <formula1>AND(AND(ISNUMBER(F264),N(F264)&gt;=18264,N(F264)&lt;=73050),F264&gt;=E264)</formula1>
    </dataValidation>
    <dataValidation type="custom" allowBlank="1" showErrorMessage="1" errorTitle="Invalid date" error="Enter a date on or after Start." sqref="F265">
      <formula1>AND(AND(ISNUMBER(F265),N(F265)&gt;=18264,N(F265)&lt;=73050),F265&gt;=E265)</formula1>
    </dataValidation>
    <dataValidation type="custom" allowBlank="1" showErrorMessage="1" errorTitle="Invalid date" error="Enter a date on or after Start." sqref="F266">
      <formula1>AND(AND(ISNUMBER(F266),N(F266)&gt;=18264,N(F266)&lt;=73050),F266&gt;=E266)</formula1>
    </dataValidation>
    <dataValidation type="custom" allowBlank="1" showErrorMessage="1" errorTitle="Invalid date" error="Enter a date on or after Start." sqref="F267">
      <formula1>AND(AND(ISNUMBER(F267),N(F267)&gt;=18264,N(F267)&lt;=73050),F267&gt;=E267)</formula1>
    </dataValidation>
    <dataValidation type="custom" allowBlank="1" showErrorMessage="1" errorTitle="Invalid date" error="Enter a date on or after Start." sqref="F268">
      <formula1>AND(AND(ISNUMBER(F268),N(F268)&gt;=18264,N(F268)&lt;=73050),F268&gt;=E268)</formula1>
    </dataValidation>
    <dataValidation type="custom" allowBlank="1" showErrorMessage="1" errorTitle="Invalid date" error="Enter a date on or after Start." sqref="F269">
      <formula1>AND(AND(ISNUMBER(F269),N(F269)&gt;=18264,N(F269)&lt;=73050),F269&gt;=E269)</formula1>
    </dataValidation>
    <dataValidation type="custom" allowBlank="1" showErrorMessage="1" errorTitle="Invalid date" error="Enter a date on or after Start." sqref="F27">
      <formula1>AND(AND(ISNUMBER(F27),N(F27)&gt;=18264,N(F27)&lt;=73050),F27&gt;=E27)</formula1>
    </dataValidation>
    <dataValidation type="custom" allowBlank="1" showErrorMessage="1" errorTitle="Invalid date" error="Enter a date on or after Start." sqref="F270">
      <formula1>AND(AND(ISNUMBER(F270),N(F270)&gt;=18264,N(F270)&lt;=73050),F270&gt;=E270)</formula1>
    </dataValidation>
    <dataValidation type="custom" allowBlank="1" showErrorMessage="1" errorTitle="Invalid date" error="Enter a date on or after Start." sqref="F271">
      <formula1>AND(AND(ISNUMBER(F271),N(F271)&gt;=18264,N(F271)&lt;=73050),F271&gt;=E271)</formula1>
    </dataValidation>
    <dataValidation type="custom" allowBlank="1" showErrorMessage="1" errorTitle="Invalid date" error="Enter a date on or after Start." sqref="F272">
      <formula1>AND(AND(ISNUMBER(F272),N(F272)&gt;=18264,N(F272)&lt;=73050),F272&gt;=E272)</formula1>
    </dataValidation>
    <dataValidation type="custom" allowBlank="1" showErrorMessage="1" errorTitle="Invalid date" error="Enter a date on or after Start." sqref="F273">
      <formula1>AND(AND(ISNUMBER(F273),N(F273)&gt;=18264,N(F273)&lt;=73050),F273&gt;=E273)</formula1>
    </dataValidation>
    <dataValidation type="custom" allowBlank="1" showErrorMessage="1" errorTitle="Invalid date" error="Enter a date on or after Start." sqref="F274">
      <formula1>AND(AND(ISNUMBER(F274),N(F274)&gt;=18264,N(F274)&lt;=73050),F274&gt;=E274)</formula1>
    </dataValidation>
    <dataValidation type="custom" allowBlank="1" showErrorMessage="1" errorTitle="Invalid date" error="Enter a date on or after Start." sqref="F275">
      <formula1>AND(AND(ISNUMBER(F275),N(F275)&gt;=18264,N(F275)&lt;=73050),F275&gt;=E275)</formula1>
    </dataValidation>
    <dataValidation type="custom" allowBlank="1" showErrorMessage="1" errorTitle="Invalid date" error="Enter a date on or after Start." sqref="F276">
      <formula1>AND(AND(ISNUMBER(F276),N(F276)&gt;=18264,N(F276)&lt;=73050),F276&gt;=E276)</formula1>
    </dataValidation>
    <dataValidation type="custom" allowBlank="1" showErrorMessage="1" errorTitle="Invalid date" error="Enter a date on or after Start." sqref="F277">
      <formula1>AND(AND(ISNUMBER(F277),N(F277)&gt;=18264,N(F277)&lt;=73050),F277&gt;=E277)</formula1>
    </dataValidation>
    <dataValidation type="custom" allowBlank="1" showErrorMessage="1" errorTitle="Invalid date" error="Enter a date on or after Start." sqref="F278">
      <formula1>AND(AND(ISNUMBER(F278),N(F278)&gt;=18264,N(F278)&lt;=73050),F278&gt;=E278)</formula1>
    </dataValidation>
    <dataValidation type="custom" allowBlank="1" showErrorMessage="1" errorTitle="Invalid date" error="Enter a date on or after Start." sqref="F279">
      <formula1>AND(AND(ISNUMBER(F279),N(F279)&gt;=18264,N(F279)&lt;=73050),F279&gt;=E279)</formula1>
    </dataValidation>
    <dataValidation type="custom" allowBlank="1" showErrorMessage="1" errorTitle="Invalid date" error="Enter a date on or after Start." sqref="F28">
      <formula1>AND(AND(ISNUMBER(F28),N(F28)&gt;=18264,N(F28)&lt;=73050),F28&gt;=E28)</formula1>
    </dataValidation>
    <dataValidation type="custom" allowBlank="1" showErrorMessage="1" errorTitle="Invalid date" error="Enter a date on or after Start." sqref="F280">
      <formula1>AND(AND(ISNUMBER(F280),N(F280)&gt;=18264,N(F280)&lt;=73050),F280&gt;=E280)</formula1>
    </dataValidation>
    <dataValidation type="custom" allowBlank="1" showErrorMessage="1" errorTitle="Invalid date" error="Enter a date on or after Start." sqref="F281">
      <formula1>AND(AND(ISNUMBER(F281),N(F281)&gt;=18264,N(F281)&lt;=73050),F281&gt;=E281)</formula1>
    </dataValidation>
    <dataValidation type="custom" allowBlank="1" showErrorMessage="1" errorTitle="Invalid date" error="Enter a date on or after Start." sqref="F282">
      <formula1>AND(AND(ISNUMBER(F282),N(F282)&gt;=18264,N(F282)&lt;=73050),F282&gt;=E282)</formula1>
    </dataValidation>
    <dataValidation type="custom" allowBlank="1" showErrorMessage="1" errorTitle="Invalid date" error="Enter a date on or after Start." sqref="F283">
      <formula1>AND(AND(ISNUMBER(F283),N(F283)&gt;=18264,N(F283)&lt;=73050),F283&gt;=E283)</formula1>
    </dataValidation>
    <dataValidation type="custom" allowBlank="1" showErrorMessage="1" errorTitle="Invalid date" error="Enter a date on or after Start." sqref="F284">
      <formula1>AND(AND(ISNUMBER(F284),N(F284)&gt;=18264,N(F284)&lt;=73050),F284&gt;=E284)</formula1>
    </dataValidation>
    <dataValidation type="custom" allowBlank="1" showErrorMessage="1" errorTitle="Invalid date" error="Enter a date on or after Start." sqref="F285">
      <formula1>AND(AND(ISNUMBER(F285),N(F285)&gt;=18264,N(F285)&lt;=73050),F285&gt;=E285)</formula1>
    </dataValidation>
    <dataValidation type="custom" allowBlank="1" showErrorMessage="1" errorTitle="Invalid date" error="Enter a date on or after Start." sqref="F286">
      <formula1>AND(AND(ISNUMBER(F286),N(F286)&gt;=18264,N(F286)&lt;=73050),F286&gt;=E286)</formula1>
    </dataValidation>
    <dataValidation type="custom" allowBlank="1" showErrorMessage="1" errorTitle="Invalid date" error="Enter a date on or after Start." sqref="F287">
      <formula1>AND(AND(ISNUMBER(F287),N(F287)&gt;=18264,N(F287)&lt;=73050),F287&gt;=E287)</formula1>
    </dataValidation>
    <dataValidation type="custom" allowBlank="1" showErrorMessage="1" errorTitle="Invalid date" error="Enter a date on or after Start." sqref="F288">
      <formula1>AND(AND(ISNUMBER(F288),N(F288)&gt;=18264,N(F288)&lt;=73050),F288&gt;=E288)</formula1>
    </dataValidation>
    <dataValidation type="custom" allowBlank="1" showErrorMessage="1" errorTitle="Invalid date" error="Enter a date on or after Start." sqref="F289">
      <formula1>AND(AND(ISNUMBER(F289),N(F289)&gt;=18264,N(F289)&lt;=73050),F289&gt;=E289)</formula1>
    </dataValidation>
    <dataValidation type="custom" allowBlank="1" showErrorMessage="1" errorTitle="Invalid date" error="Enter a date on or after Start." sqref="F29">
      <formula1>AND(AND(ISNUMBER(F29),N(F29)&gt;=18264,N(F29)&lt;=73050),F29&gt;=E29)</formula1>
    </dataValidation>
    <dataValidation type="custom" allowBlank="1" showErrorMessage="1" errorTitle="Invalid date" error="Enter a date on or after Start." sqref="F290">
      <formula1>AND(AND(ISNUMBER(F290),N(F290)&gt;=18264,N(F290)&lt;=73050),F290&gt;=E290)</formula1>
    </dataValidation>
    <dataValidation type="custom" allowBlank="1" showErrorMessage="1" errorTitle="Invalid date" error="Enter a date on or after Start." sqref="F291">
      <formula1>AND(AND(ISNUMBER(F291),N(F291)&gt;=18264,N(F291)&lt;=73050),F291&gt;=E291)</formula1>
    </dataValidation>
    <dataValidation type="custom" allowBlank="1" showErrorMessage="1" errorTitle="Invalid date" error="Enter a date on or after Start." sqref="F292">
      <formula1>AND(AND(ISNUMBER(F292),N(F292)&gt;=18264,N(F292)&lt;=73050),F292&gt;=E292)</formula1>
    </dataValidation>
    <dataValidation type="custom" allowBlank="1" showErrorMessage="1" errorTitle="Invalid date" error="Enter a date on or after Start." sqref="F293">
      <formula1>AND(AND(ISNUMBER(F293),N(F293)&gt;=18264,N(F293)&lt;=73050),F293&gt;=E293)</formula1>
    </dataValidation>
    <dataValidation type="custom" allowBlank="1" showErrorMessage="1" errorTitle="Invalid date" error="Enter a date on or after Start." sqref="F294">
      <formula1>AND(AND(ISNUMBER(F294),N(F294)&gt;=18264,N(F294)&lt;=73050),F294&gt;=E294)</formula1>
    </dataValidation>
    <dataValidation type="custom" allowBlank="1" showErrorMessage="1" errorTitle="Invalid date" error="Enter a date on or after Start." sqref="F295">
      <formula1>AND(AND(ISNUMBER(F295),N(F295)&gt;=18264,N(F295)&lt;=73050),F295&gt;=E295)</formula1>
    </dataValidation>
    <dataValidation type="custom" allowBlank="1" showErrorMessage="1" errorTitle="Invalid date" error="Enter a date on or after Start." sqref="F296">
      <formula1>AND(AND(ISNUMBER(F296),N(F296)&gt;=18264,N(F296)&lt;=73050),F296&gt;=E296)</formula1>
    </dataValidation>
    <dataValidation type="custom" allowBlank="1" showErrorMessage="1" errorTitle="Invalid date" error="Enter a date on or after Start." sqref="F297">
      <formula1>AND(AND(ISNUMBER(F297),N(F297)&gt;=18264,N(F297)&lt;=73050),F297&gt;=E297)</formula1>
    </dataValidation>
    <dataValidation type="custom" allowBlank="1" showErrorMessage="1" errorTitle="Invalid date" error="Enter a date on or after Start." sqref="F298">
      <formula1>AND(AND(ISNUMBER(F298),N(F298)&gt;=18264,N(F298)&lt;=73050),F298&gt;=E298)</formula1>
    </dataValidation>
    <dataValidation type="custom" allowBlank="1" showErrorMessage="1" errorTitle="Invalid date" error="Enter a date on or after Start." sqref="F299">
      <formula1>AND(AND(ISNUMBER(F299),N(F299)&gt;=18264,N(F299)&lt;=73050),F299&gt;=E299)</formula1>
    </dataValidation>
    <dataValidation type="custom" allowBlank="1" showErrorMessage="1" errorTitle="Invalid date" error="Enter a date on or after Start." sqref="F3">
      <formula1>AND(AND(ISNUMBER(F3),N(F3)&gt;=18264,N(F3)&lt;=73050),F3&gt;=E3)</formula1>
    </dataValidation>
    <dataValidation type="custom" allowBlank="1" showErrorMessage="1" errorTitle="Invalid date" error="Enter a date on or after Start." sqref="F30">
      <formula1>AND(AND(ISNUMBER(F30),N(F30)&gt;=18264,N(F30)&lt;=73050),F30&gt;=E30)</formula1>
    </dataValidation>
    <dataValidation type="custom" allowBlank="1" showErrorMessage="1" errorTitle="Invalid date" error="Enter a date on or after Start." sqref="F300">
      <formula1>AND(AND(ISNUMBER(F300),N(F300)&gt;=18264,N(F300)&lt;=73050),F300&gt;=E300)</formula1>
    </dataValidation>
    <dataValidation type="custom" allowBlank="1" showErrorMessage="1" errorTitle="Invalid date" error="Enter a date on or after Start." sqref="F31">
      <formula1>AND(AND(ISNUMBER(F31),N(F31)&gt;=18264,N(F31)&lt;=73050),F31&gt;=E31)</formula1>
    </dataValidation>
    <dataValidation type="custom" allowBlank="1" showErrorMessage="1" errorTitle="Invalid date" error="Enter a date on or after Start." sqref="F32">
      <formula1>AND(AND(ISNUMBER(F32),N(F32)&gt;=18264,N(F32)&lt;=73050),F32&gt;=E32)</formula1>
    </dataValidation>
    <dataValidation type="custom" allowBlank="1" showErrorMessage="1" errorTitle="Invalid date" error="Enter a date on or after Start." sqref="F33">
      <formula1>AND(AND(ISNUMBER(F33),N(F33)&gt;=18264,N(F33)&lt;=73050),F33&gt;=E33)</formula1>
    </dataValidation>
    <dataValidation type="custom" allowBlank="1" showErrorMessage="1" errorTitle="Invalid date" error="Enter a date on or after Start." sqref="F34">
      <formula1>AND(AND(ISNUMBER(F34),N(F34)&gt;=18264,N(F34)&lt;=73050),F34&gt;=E34)</formula1>
    </dataValidation>
    <dataValidation type="custom" allowBlank="1" showErrorMessage="1" errorTitle="Invalid date" error="Enter a date on or after Start." sqref="F35">
      <formula1>AND(AND(ISNUMBER(F35),N(F35)&gt;=18264,N(F35)&lt;=73050),F35&gt;=E35)</formula1>
    </dataValidation>
    <dataValidation type="custom" allowBlank="1" showErrorMessage="1" errorTitle="Invalid date" error="Enter a date on or after Start." sqref="F36">
      <formula1>AND(AND(ISNUMBER(F36),N(F36)&gt;=18264,N(F36)&lt;=73050),F36&gt;=E36)</formula1>
    </dataValidation>
    <dataValidation type="custom" allowBlank="1" showErrorMessage="1" errorTitle="Invalid date" error="Enter a date on or after Start." sqref="F37">
      <formula1>AND(AND(ISNUMBER(F37),N(F37)&gt;=18264,N(F37)&lt;=73050),F37&gt;=E37)</formula1>
    </dataValidation>
    <dataValidation type="custom" allowBlank="1" showErrorMessage="1" errorTitle="Invalid date" error="Enter a date on or after Start." sqref="F38">
      <formula1>AND(AND(ISNUMBER(F38),N(F38)&gt;=18264,N(F38)&lt;=73050),F38&gt;=E38)</formula1>
    </dataValidation>
    <dataValidation type="custom" allowBlank="1" showErrorMessage="1" errorTitle="Invalid date" error="Enter a date on or after Start." sqref="F39">
      <formula1>AND(AND(ISNUMBER(F39),N(F39)&gt;=18264,N(F39)&lt;=73050),F39&gt;=E39)</formula1>
    </dataValidation>
    <dataValidation type="custom" allowBlank="1" showErrorMessage="1" errorTitle="Invalid date" error="Enter a date on or after Start." sqref="F4">
      <formula1>AND(AND(ISNUMBER(F4),N(F4)&gt;=18264,N(F4)&lt;=73050),F4&gt;=E4)</formula1>
    </dataValidation>
    <dataValidation type="custom" allowBlank="1" showErrorMessage="1" errorTitle="Invalid date" error="Enter a date on or after Start." sqref="F40">
      <formula1>AND(AND(ISNUMBER(F40),N(F40)&gt;=18264,N(F40)&lt;=73050),F40&gt;=E40)</formula1>
    </dataValidation>
    <dataValidation type="custom" allowBlank="1" showErrorMessage="1" errorTitle="Invalid date" error="Enter a date on or after Start." sqref="F41">
      <formula1>AND(AND(ISNUMBER(F41),N(F41)&gt;=18264,N(F41)&lt;=73050),F41&gt;=E41)</formula1>
    </dataValidation>
    <dataValidation type="custom" allowBlank="1" showErrorMessage="1" errorTitle="Invalid date" error="Enter a date on or after Start." sqref="F42">
      <formula1>AND(AND(ISNUMBER(F42),N(F42)&gt;=18264,N(F42)&lt;=73050),F42&gt;=E42)</formula1>
    </dataValidation>
    <dataValidation type="custom" allowBlank="1" showErrorMessage="1" errorTitle="Invalid date" error="Enter a date on or after Start." sqref="F43">
      <formula1>AND(AND(ISNUMBER(F43),N(F43)&gt;=18264,N(F43)&lt;=73050),F43&gt;=E43)</formula1>
    </dataValidation>
    <dataValidation type="custom" allowBlank="1" showErrorMessage="1" errorTitle="Invalid date" error="Enter a date on or after Start." sqref="F44">
      <formula1>AND(AND(ISNUMBER(F44),N(F44)&gt;=18264,N(F44)&lt;=73050),F44&gt;=E44)</formula1>
    </dataValidation>
    <dataValidation type="custom" allowBlank="1" showErrorMessage="1" errorTitle="Invalid date" error="Enter a date on or after Start." sqref="F45">
      <formula1>AND(AND(ISNUMBER(F45),N(F45)&gt;=18264,N(F45)&lt;=73050),F45&gt;=E45)</formula1>
    </dataValidation>
    <dataValidation type="custom" allowBlank="1" showErrorMessage="1" errorTitle="Invalid date" error="Enter a date on or after Start." sqref="F46">
      <formula1>AND(AND(ISNUMBER(F46),N(F46)&gt;=18264,N(F46)&lt;=73050),F46&gt;=E46)</formula1>
    </dataValidation>
    <dataValidation type="custom" allowBlank="1" showErrorMessage="1" errorTitle="Invalid date" error="Enter a date on or after Start." sqref="F47">
      <formula1>AND(AND(ISNUMBER(F47),N(F47)&gt;=18264,N(F47)&lt;=73050),F47&gt;=E47)</formula1>
    </dataValidation>
    <dataValidation type="custom" allowBlank="1" showErrorMessage="1" errorTitle="Invalid date" error="Enter a date on or after Start." sqref="F48">
      <formula1>AND(AND(ISNUMBER(F48),N(F48)&gt;=18264,N(F48)&lt;=73050),F48&gt;=E48)</formula1>
    </dataValidation>
    <dataValidation type="custom" allowBlank="1" showErrorMessage="1" errorTitle="Invalid date" error="Enter a date on or after Start." sqref="F49">
      <formula1>AND(AND(ISNUMBER(F49),N(F49)&gt;=18264,N(F49)&lt;=73050),F49&gt;=E49)</formula1>
    </dataValidation>
    <dataValidation type="custom" allowBlank="1" showErrorMessage="1" errorTitle="Invalid date" error="Enter a date on or after Start." sqref="F5">
      <formula1>AND(AND(ISNUMBER(F5),N(F5)&gt;=18264,N(F5)&lt;=73050),F5&gt;=E5)</formula1>
    </dataValidation>
    <dataValidation type="custom" allowBlank="1" showErrorMessage="1" errorTitle="Invalid date" error="Enter a date on or after Start." sqref="F50">
      <formula1>AND(AND(ISNUMBER(F50),N(F50)&gt;=18264,N(F50)&lt;=73050),F50&gt;=E50)</formula1>
    </dataValidation>
    <dataValidation type="custom" allowBlank="1" showErrorMessage="1" errorTitle="Invalid date" error="Enter a date on or after Start." sqref="F51">
      <formula1>AND(AND(ISNUMBER(F51),N(F51)&gt;=18264,N(F51)&lt;=73050),F51&gt;=E51)</formula1>
    </dataValidation>
    <dataValidation type="custom" allowBlank="1" showErrorMessage="1" errorTitle="Invalid date" error="Enter a date on or after Start." sqref="F52">
      <formula1>AND(AND(ISNUMBER(F52),N(F52)&gt;=18264,N(F52)&lt;=73050),F52&gt;=E52)</formula1>
    </dataValidation>
    <dataValidation type="custom" allowBlank="1" showErrorMessage="1" errorTitle="Invalid date" error="Enter a date on or after Start." sqref="F53">
      <formula1>AND(AND(ISNUMBER(F53),N(F53)&gt;=18264,N(F53)&lt;=73050),F53&gt;=E53)</formula1>
    </dataValidation>
    <dataValidation type="custom" allowBlank="1" showErrorMessage="1" errorTitle="Invalid date" error="Enter a date on or after Start." sqref="F54">
      <formula1>AND(AND(ISNUMBER(F54),N(F54)&gt;=18264,N(F54)&lt;=73050),F54&gt;=E54)</formula1>
    </dataValidation>
    <dataValidation type="custom" allowBlank="1" showErrorMessage="1" errorTitle="Invalid date" error="Enter a date on or after Start." sqref="F55">
      <formula1>AND(AND(ISNUMBER(F55),N(F55)&gt;=18264,N(F55)&lt;=73050),F55&gt;=E55)</formula1>
    </dataValidation>
    <dataValidation type="custom" allowBlank="1" showErrorMessage="1" errorTitle="Invalid date" error="Enter a date on or after Start." sqref="F56">
      <formula1>AND(AND(ISNUMBER(F56),N(F56)&gt;=18264,N(F56)&lt;=73050),F56&gt;=E56)</formula1>
    </dataValidation>
    <dataValidation type="custom" allowBlank="1" showErrorMessage="1" errorTitle="Invalid date" error="Enter a date on or after Start." sqref="F57">
      <formula1>AND(AND(ISNUMBER(F57),N(F57)&gt;=18264,N(F57)&lt;=73050),F57&gt;=E57)</formula1>
    </dataValidation>
    <dataValidation type="custom" allowBlank="1" showErrorMessage="1" errorTitle="Invalid date" error="Enter a date on or after Start." sqref="F58">
      <formula1>AND(AND(ISNUMBER(F58),N(F58)&gt;=18264,N(F58)&lt;=73050),F58&gt;=E58)</formula1>
    </dataValidation>
    <dataValidation type="custom" allowBlank="1" showErrorMessage="1" errorTitle="Invalid date" error="Enter a date on or after Start." sqref="F59">
      <formula1>AND(AND(ISNUMBER(F59),N(F59)&gt;=18264,N(F59)&lt;=73050),F59&gt;=E59)</formula1>
    </dataValidation>
    <dataValidation type="custom" allowBlank="1" showErrorMessage="1" errorTitle="Invalid date" error="Enter a date on or after Start." sqref="F6">
      <formula1>AND(AND(ISNUMBER(F6),N(F6)&gt;=18264,N(F6)&lt;=73050),F6&gt;=E6)</formula1>
    </dataValidation>
    <dataValidation type="custom" allowBlank="1" showErrorMessage="1" errorTitle="Invalid date" error="Enter a date on or after Start." sqref="F60">
      <formula1>AND(AND(ISNUMBER(F60),N(F60)&gt;=18264,N(F60)&lt;=73050),F60&gt;=E60)</formula1>
    </dataValidation>
    <dataValidation type="custom" allowBlank="1" showErrorMessage="1" errorTitle="Invalid date" error="Enter a date on or after Start." sqref="F61">
      <formula1>AND(AND(ISNUMBER(F61),N(F61)&gt;=18264,N(F61)&lt;=73050),F61&gt;=E61)</formula1>
    </dataValidation>
    <dataValidation type="custom" allowBlank="1" showErrorMessage="1" errorTitle="Invalid date" error="Enter a date on or after Start." sqref="F62">
      <formula1>AND(AND(ISNUMBER(F62),N(F62)&gt;=18264,N(F62)&lt;=73050),F62&gt;=E62)</formula1>
    </dataValidation>
    <dataValidation type="custom" allowBlank="1" showErrorMessage="1" errorTitle="Invalid date" error="Enter a date on or after Start." sqref="F63">
      <formula1>AND(AND(ISNUMBER(F63),N(F63)&gt;=18264,N(F63)&lt;=73050),F63&gt;=E63)</formula1>
    </dataValidation>
    <dataValidation type="custom" allowBlank="1" showErrorMessage="1" errorTitle="Invalid date" error="Enter a date on or after Start." sqref="F64">
      <formula1>AND(AND(ISNUMBER(F64),N(F64)&gt;=18264,N(F64)&lt;=73050),F64&gt;=E64)</formula1>
    </dataValidation>
    <dataValidation type="custom" allowBlank="1" showErrorMessage="1" errorTitle="Invalid date" error="Enter a date on or after Start." sqref="F65">
      <formula1>AND(AND(ISNUMBER(F65),N(F65)&gt;=18264,N(F65)&lt;=73050),F65&gt;=E65)</formula1>
    </dataValidation>
    <dataValidation type="custom" allowBlank="1" showErrorMessage="1" errorTitle="Invalid date" error="Enter a date on or after Start." sqref="F66">
      <formula1>AND(AND(ISNUMBER(F66),N(F66)&gt;=18264,N(F66)&lt;=73050),F66&gt;=E66)</formula1>
    </dataValidation>
    <dataValidation type="custom" allowBlank="1" showErrorMessage="1" errorTitle="Invalid date" error="Enter a date on or after Start." sqref="F67">
      <formula1>AND(AND(ISNUMBER(F67),N(F67)&gt;=18264,N(F67)&lt;=73050),F67&gt;=E67)</formula1>
    </dataValidation>
    <dataValidation type="custom" allowBlank="1" showErrorMessage="1" errorTitle="Invalid date" error="Enter a date on or after Start." sqref="F68">
      <formula1>AND(AND(ISNUMBER(F68),N(F68)&gt;=18264,N(F68)&lt;=73050),F68&gt;=E68)</formula1>
    </dataValidation>
    <dataValidation type="custom" allowBlank="1" showErrorMessage="1" errorTitle="Invalid date" error="Enter a date on or after Start." sqref="F69">
      <formula1>AND(AND(ISNUMBER(F69),N(F69)&gt;=18264,N(F69)&lt;=73050),F69&gt;=E69)</formula1>
    </dataValidation>
    <dataValidation type="custom" allowBlank="1" showErrorMessage="1" errorTitle="Invalid date" error="Enter a date on or after Start." sqref="F7">
      <formula1>AND(AND(ISNUMBER(F7),N(F7)&gt;=18264,N(F7)&lt;=73050),F7&gt;=E7)</formula1>
    </dataValidation>
    <dataValidation type="custom" allowBlank="1" showErrorMessage="1" errorTitle="Invalid date" error="Enter a date on or after Start." sqref="F70">
      <formula1>AND(AND(ISNUMBER(F70),N(F70)&gt;=18264,N(F70)&lt;=73050),F70&gt;=E70)</formula1>
    </dataValidation>
    <dataValidation type="custom" allowBlank="1" showErrorMessage="1" errorTitle="Invalid date" error="Enter a date on or after Start." sqref="F71">
      <formula1>AND(AND(ISNUMBER(F71),N(F71)&gt;=18264,N(F71)&lt;=73050),F71&gt;=E71)</formula1>
    </dataValidation>
    <dataValidation type="custom" allowBlank="1" showErrorMessage="1" errorTitle="Invalid date" error="Enter a date on or after Start." sqref="F72">
      <formula1>AND(AND(ISNUMBER(F72),N(F72)&gt;=18264,N(F72)&lt;=73050),F72&gt;=E72)</formula1>
    </dataValidation>
    <dataValidation type="custom" allowBlank="1" showErrorMessage="1" errorTitle="Invalid date" error="Enter a date on or after Start." sqref="F73">
      <formula1>AND(AND(ISNUMBER(F73),N(F73)&gt;=18264,N(F73)&lt;=73050),F73&gt;=E73)</formula1>
    </dataValidation>
    <dataValidation type="custom" allowBlank="1" showErrorMessage="1" errorTitle="Invalid date" error="Enter a date on or after Start." sqref="F74">
      <formula1>AND(AND(ISNUMBER(F74),N(F74)&gt;=18264,N(F74)&lt;=73050),F74&gt;=E74)</formula1>
    </dataValidation>
    <dataValidation type="custom" allowBlank="1" showErrorMessage="1" errorTitle="Invalid date" error="Enter a date on or after Start." sqref="F75">
      <formula1>AND(AND(ISNUMBER(F75),N(F75)&gt;=18264,N(F75)&lt;=73050),F75&gt;=E75)</formula1>
    </dataValidation>
    <dataValidation type="custom" allowBlank="1" showErrorMessage="1" errorTitle="Invalid date" error="Enter a date on or after Start." sqref="F76">
      <formula1>AND(AND(ISNUMBER(F76),N(F76)&gt;=18264,N(F76)&lt;=73050),F76&gt;=E76)</formula1>
    </dataValidation>
    <dataValidation type="custom" allowBlank="1" showErrorMessage="1" errorTitle="Invalid date" error="Enter a date on or after Start." sqref="F77">
      <formula1>AND(AND(ISNUMBER(F77),N(F77)&gt;=18264,N(F77)&lt;=73050),F77&gt;=E77)</formula1>
    </dataValidation>
    <dataValidation type="custom" allowBlank="1" showErrorMessage="1" errorTitle="Invalid date" error="Enter a date on or after Start." sqref="F78">
      <formula1>AND(AND(ISNUMBER(F78),N(F78)&gt;=18264,N(F78)&lt;=73050),F78&gt;=E78)</formula1>
    </dataValidation>
    <dataValidation type="custom" allowBlank="1" showErrorMessage="1" errorTitle="Invalid date" error="Enter a date on or after Start." sqref="F79">
      <formula1>AND(AND(ISNUMBER(F79),N(F79)&gt;=18264,N(F79)&lt;=73050),F79&gt;=E79)</formula1>
    </dataValidation>
    <dataValidation type="custom" allowBlank="1" showErrorMessage="1" errorTitle="Invalid date" error="Enter a date on or after Start." sqref="F8">
      <formula1>AND(AND(ISNUMBER(F8),N(F8)&gt;=18264,N(F8)&lt;=73050),F8&gt;=E8)</formula1>
    </dataValidation>
    <dataValidation type="custom" allowBlank="1" showErrorMessage="1" errorTitle="Invalid date" error="Enter a date on or after Start." sqref="F80">
      <formula1>AND(AND(ISNUMBER(F80),N(F80)&gt;=18264,N(F80)&lt;=73050),F80&gt;=E80)</formula1>
    </dataValidation>
    <dataValidation type="custom" allowBlank="1" showErrorMessage="1" errorTitle="Invalid date" error="Enter a date on or after Start." sqref="F81">
      <formula1>AND(AND(ISNUMBER(F81),N(F81)&gt;=18264,N(F81)&lt;=73050),F81&gt;=E81)</formula1>
    </dataValidation>
    <dataValidation type="custom" allowBlank="1" showErrorMessage="1" errorTitle="Invalid date" error="Enter a date on or after Start." sqref="F82">
      <formula1>AND(AND(ISNUMBER(F82),N(F82)&gt;=18264,N(F82)&lt;=73050),F82&gt;=E82)</formula1>
    </dataValidation>
    <dataValidation type="custom" allowBlank="1" showErrorMessage="1" errorTitle="Invalid date" error="Enter a date on or after Start." sqref="F83">
      <formula1>AND(AND(ISNUMBER(F83),N(F83)&gt;=18264,N(F83)&lt;=73050),F83&gt;=E83)</formula1>
    </dataValidation>
    <dataValidation type="custom" allowBlank="1" showErrorMessage="1" errorTitle="Invalid date" error="Enter a date on or after Start." sqref="F84">
      <formula1>AND(AND(ISNUMBER(F84),N(F84)&gt;=18264,N(F84)&lt;=73050),F84&gt;=E84)</formula1>
    </dataValidation>
    <dataValidation type="custom" allowBlank="1" showErrorMessage="1" errorTitle="Invalid date" error="Enter a date on or after Start." sqref="F85">
      <formula1>AND(AND(ISNUMBER(F85),N(F85)&gt;=18264,N(F85)&lt;=73050),F85&gt;=E85)</formula1>
    </dataValidation>
    <dataValidation type="custom" allowBlank="1" showErrorMessage="1" errorTitle="Invalid date" error="Enter a date on or after Start." sqref="F86">
      <formula1>AND(AND(ISNUMBER(F86),N(F86)&gt;=18264,N(F86)&lt;=73050),F86&gt;=E86)</formula1>
    </dataValidation>
    <dataValidation type="custom" allowBlank="1" showErrorMessage="1" errorTitle="Invalid date" error="Enter a date on or after Start." sqref="F87">
      <formula1>AND(AND(ISNUMBER(F87),N(F87)&gt;=18264,N(F87)&lt;=73050),F87&gt;=E87)</formula1>
    </dataValidation>
    <dataValidation type="custom" allowBlank="1" showErrorMessage="1" errorTitle="Invalid date" error="Enter a date on or after Start." sqref="F88">
      <formula1>AND(AND(ISNUMBER(F88),N(F88)&gt;=18264,N(F88)&lt;=73050),F88&gt;=E88)</formula1>
    </dataValidation>
    <dataValidation type="custom" allowBlank="1" showErrorMessage="1" errorTitle="Invalid date" error="Enter a date on or after Start." sqref="F89">
      <formula1>AND(AND(ISNUMBER(F89),N(F89)&gt;=18264,N(F89)&lt;=73050),F89&gt;=E89)</formula1>
    </dataValidation>
    <dataValidation type="custom" allowBlank="1" showErrorMessage="1" errorTitle="Invalid date" error="Enter a date on or after Start." sqref="F9">
      <formula1>AND(AND(ISNUMBER(F9),N(F9)&gt;=18264,N(F9)&lt;=73050),F9&gt;=E9)</formula1>
    </dataValidation>
    <dataValidation type="custom" allowBlank="1" showErrorMessage="1" errorTitle="Invalid date" error="Enter a date on or after Start." sqref="F90">
      <formula1>AND(AND(ISNUMBER(F90),N(F90)&gt;=18264,N(F90)&lt;=73050),F90&gt;=E90)</formula1>
    </dataValidation>
    <dataValidation type="custom" allowBlank="1" showErrorMessage="1" errorTitle="Invalid date" error="Enter a date on or after Start." sqref="F91">
      <formula1>AND(AND(ISNUMBER(F91),N(F91)&gt;=18264,N(F91)&lt;=73050),F91&gt;=E91)</formula1>
    </dataValidation>
    <dataValidation type="custom" allowBlank="1" showErrorMessage="1" errorTitle="Invalid date" error="Enter a date on or after Start." sqref="F92">
      <formula1>AND(AND(ISNUMBER(F92),N(F92)&gt;=18264,N(F92)&lt;=73050),F92&gt;=E92)</formula1>
    </dataValidation>
    <dataValidation type="custom" allowBlank="1" showErrorMessage="1" errorTitle="Invalid date" error="Enter a date on or after Start." sqref="F93">
      <formula1>AND(AND(ISNUMBER(F93),N(F93)&gt;=18264,N(F93)&lt;=73050),F93&gt;=E93)</formula1>
    </dataValidation>
    <dataValidation type="custom" allowBlank="1" showErrorMessage="1" errorTitle="Invalid date" error="Enter a date on or after Start." sqref="F94">
      <formula1>AND(AND(ISNUMBER(F94),N(F94)&gt;=18264,N(F94)&lt;=73050),F94&gt;=E94)</formula1>
    </dataValidation>
    <dataValidation type="custom" allowBlank="1" showErrorMessage="1" errorTitle="Invalid date" error="Enter a date on or after Start." sqref="F95">
      <formula1>AND(AND(ISNUMBER(F95),N(F95)&gt;=18264,N(F95)&lt;=73050),F95&gt;=E95)</formula1>
    </dataValidation>
    <dataValidation type="custom" allowBlank="1" showErrorMessage="1" errorTitle="Invalid date" error="Enter a date on or after Start." sqref="F96">
      <formula1>AND(AND(ISNUMBER(F96),N(F96)&gt;=18264,N(F96)&lt;=73050),F96&gt;=E96)</formula1>
    </dataValidation>
    <dataValidation type="custom" allowBlank="1" showErrorMessage="1" errorTitle="Invalid date" error="Enter a date on or after Start." sqref="F97">
      <formula1>AND(AND(ISNUMBER(F97),N(F97)&gt;=18264,N(F97)&lt;=73050),F97&gt;=E97)</formula1>
    </dataValidation>
    <dataValidation type="custom" allowBlank="1" showErrorMessage="1" errorTitle="Invalid date" error="Enter a date on or after Start." sqref="F98">
      <formula1>AND(AND(ISNUMBER(F98),N(F98)&gt;=18264,N(F98)&lt;=73050),F98&gt;=E98)</formula1>
    </dataValidation>
    <dataValidation type="custom" allowBlank="1" showErrorMessage="1" errorTitle="Invalid date" error="Enter a date on or after Start." sqref="F99">
      <formula1>AND(AND(ISNUMBER(F99),N(F99)&gt;=18264,N(F99)&lt;=73050),F99&gt;=E99)</formula1>
    </dataValidation>
    <dataValidation type="list" allowBlank="1" showErrorMessage="1" errorTitle="Unknown task" error="Pick a Task ID from this sheet." sqref="G2:G300">
      <formula1>$A$2:$A$300</formula1>
    </dataValidation>
    <dataValidation type="decimal" allowBlank="1" showErrorMessage="1" errorTitle="Invalid cost" error="Enter a number between 0 and 1000000000" sqref="H10:I300">
      <formula1>0</formula1>
      <formula2>1000000000</formula2>
    </dataValidation>
    <dataValidation type="decimal" allowBlank="1" showErrorMessage="1" errorTitle="Invalid cost" error="Enter a number between 0 and 1000000000" sqref="H2:I300">
      <formula1>0</formula1>
      <formula2>1000000000</formula2>
    </dataValidation>
    <dataValidation type="decimal" allowBlank="1" showErrorMessage="1" errorTitle="Invalid percent complete" error="Enter a number between 0 and 1" sqref="J10:J300">
      <formula1>0</formula1>
      <formula2>1</formula2>
    </dataValidation>
    <dataValidation type="decimal" allowBlank="1" showErrorMessage="1" errorTitle="Invalid percent complete" error="Enter a number between 0 and 1" sqref="J2:J300">
      <formula1>0</formula1>
      <formula2>1</formula2>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workbookViewId="0" showGridLines="0"/>
  </sheetViews>
  <sheetFormatPr defaultRowHeight="15" outlineLevelRow="0" outlineLevelCol="0" x14ac:dyDescent="55"/>
  <cols>
    <col min="1" max="1" width="30" customWidth="1"/>
    <col min="2" max="2" width="16" customWidth="1"/>
    <col min="3" max="3" width="84" customWidth="1"/>
  </cols>
  <sheetData>
    <row r="1" spans="1:3" x14ac:dyDescent="0.25">
      <c r="A1" s="22" t="s">
        <v>0</v>
      </c>
      <c r="B1" s="22"/>
      <c r="C1" s="22"/>
    </row>
    <row r="3" spans="1:2" x14ac:dyDescent="0.25">
      <c r="A3" s="23" t="s">
        <v>91</v>
      </c>
      <c r="B3" s="24">
        <v>46461</v>
      </c>
    </row>
    <row r="5" ht="22" customHeight="1" spans="1:3" x14ac:dyDescent="0.25">
      <c r="A5" s="25" t="s">
        <v>92</v>
      </c>
      <c r="B5" s="26">
        <f>IF(B15&gt;0,"Check dates",IF(SUM(B15:B20)&gt;0,"Check data",IF(B13=0,"n/a",B14/B13)))</f>
        <v>0.322149837133551</v>
      </c>
      <c r="C5" s="27" t="s">
        <v>93</v>
      </c>
    </row>
    <row r="6" ht="22" customHeight="1" spans="1:3" x14ac:dyDescent="0.25">
      <c r="A6" s="25" t="s">
        <v>94</v>
      </c>
      <c r="B6" s="28">
        <f>SUMPRODUCT(--(Phases!A2:A50&lt;&gt;""),Phases!C2:C50)</f>
        <v>260000</v>
      </c>
      <c r="C6" s="27" t="s">
        <v>95</v>
      </c>
    </row>
    <row r="7" ht="22" customHeight="1" spans="1:3" x14ac:dyDescent="0.25">
      <c r="A7" s="25" t="s">
        <v>96</v>
      </c>
      <c r="B7" s="28">
        <f>SUMPRODUCT(--(Tasks!A2:A300&lt;&gt;""),Tasks!I2:I300)</f>
        <v>95500</v>
      </c>
      <c r="C7" s="27" t="s">
        <v>97</v>
      </c>
    </row>
    <row r="8" ht="22" customHeight="1" spans="1:3" x14ac:dyDescent="0.25">
      <c r="A8" s="25" t="s">
        <v>37</v>
      </c>
      <c r="B8" s="28">
        <f>IF(SUM(B15:B20)&gt;0,"Check data",B6-B7)</f>
        <v>164500</v>
      </c>
      <c r="C8" s="27" t="s">
        <v>98</v>
      </c>
    </row>
    <row r="9" ht="22" customHeight="1" spans="1:3" x14ac:dyDescent="0.25">
      <c r="A9" s="25" t="s">
        <v>99</v>
      </c>
      <c r="B9" s="26">
        <f>IF(SUM(B15:B20)&gt;0,"Check data",IF(B6=0,"n/a",B7/B6))</f>
        <v>0.367307692307692</v>
      </c>
      <c r="C9" s="27" t="s">
        <v>100</v>
      </c>
    </row>
    <row r="10" ht="22" customHeight="1" spans="1:3" x14ac:dyDescent="0.25">
      <c r="A10" s="25" t="s">
        <v>101</v>
      </c>
      <c r="B10" s="29">
        <f>IF(SUM(B15:B20)&gt;0,"Check data",COUNTIF(Tasks!M2:M300,"Late"))</f>
        <v>2</v>
      </c>
      <c r="C10" s="27" t="s">
        <v>102</v>
      </c>
    </row>
    <row r="11" ht="22" customHeight="1" spans="1:3" x14ac:dyDescent="0.25">
      <c r="A11" s="25" t="s">
        <v>103</v>
      </c>
      <c r="B11" s="29">
        <f>IF(SUM(B15:B20)&gt;0,"Check data",COUNTIF(Tasks!N2:N300,"Conflict"))</f>
        <v>3</v>
      </c>
      <c r="C11" s="27" t="s">
        <v>104</v>
      </c>
    </row>
    <row r="12" ht="22" customHeight="1" spans="1:3" x14ac:dyDescent="0.25">
      <c r="A12" s="25" t="str">
        <f>IF(Phases!B3="","Phase in row 3",Phases!B3&amp;" phase % complete")</f>
        <v>Design phase % complete</v>
      </c>
      <c r="B12" s="26">
        <f>IF(Phases!A3="","n/a",Phases!F3)</f>
        <v>0.873684210526316</v>
      </c>
      <c r="C12" s="27" t="s">
        <v>105</v>
      </c>
    </row>
    <row r="13" ht="22" customHeight="1" spans="1:3" x14ac:dyDescent="0.25">
      <c r="A13" s="25" t="s">
        <v>106</v>
      </c>
      <c r="B13" s="29">
        <f>SUM(Tasks!K2:K300)</f>
        <v>307</v>
      </c>
      <c r="C13" s="27" t="s">
        <v>107</v>
      </c>
    </row>
    <row r="14" ht="22" customHeight="1" spans="1:3" x14ac:dyDescent="0.25">
      <c r="A14" s="25" t="s">
        <v>58</v>
      </c>
      <c r="B14" s="30">
        <f>SUM(Tasks!L2:L300)</f>
        <v>98.9</v>
      </c>
      <c r="C14" s="27" t="s">
        <v>108</v>
      </c>
    </row>
    <row r="15" ht="22" customHeight="1" spans="1:3" x14ac:dyDescent="0.25">
      <c r="A15" s="25" t="s">
        <v>109</v>
      </c>
      <c r="B15" s="29">
        <f>COUNTIF(Tasks!M2:M300,"Check dates")</f>
        <v>0</v>
      </c>
      <c r="C15" s="27" t="s">
        <v>110</v>
      </c>
    </row>
    <row r="16" ht="22" customHeight="1" spans="1:3" x14ac:dyDescent="0.25">
      <c r="A16" s="25" t="s">
        <v>111</v>
      </c>
      <c r="B16" s="29">
        <f>COUNTIF(Tasks!O2:O300,"Check ID")+COUNTIF(Tasks!O2:O300,"Duplicate ID")+COUNTIF(Tasks!O2:O300,"Check inputs")</f>
        <v>0</v>
      </c>
      <c r="C16" s="27" t="s">
        <v>112</v>
      </c>
    </row>
    <row r="17" ht="22" customHeight="1" spans="1:3" x14ac:dyDescent="0.25">
      <c r="A17" s="25" t="s">
        <v>113</v>
      </c>
      <c r="B17" s="29">
        <f>COUNTIF(Tasks!O2:O300,"Check phase")</f>
        <v>0</v>
      </c>
      <c r="C17" s="27" t="s">
        <v>114</v>
      </c>
    </row>
    <row r="18" ht="22" customHeight="1" spans="1:3" x14ac:dyDescent="0.25">
      <c r="A18" s="25" t="s">
        <v>115</v>
      </c>
      <c r="B18" s="29">
        <f>COUNTIF(Phases!H2:H50,"Check ID")+COUNTIF(Phases!H2:H50,"Duplicate ID")+COUNTIF(Phases!H2:H50,"Check inputs")</f>
        <v>0</v>
      </c>
      <c r="C18" s="27" t="s">
        <v>116</v>
      </c>
    </row>
    <row r="19" ht="22" customHeight="1" spans="1:3" x14ac:dyDescent="0.25">
      <c r="A19" s="25" t="s">
        <v>117</v>
      </c>
      <c r="B19" s="29">
        <f>COUNTIF(Tasks!N2:N300,"Check ID")</f>
        <v>0</v>
      </c>
      <c r="C19" s="27" t="s">
        <v>118</v>
      </c>
    </row>
    <row r="20" ht="22" customHeight="1" spans="1:3" x14ac:dyDescent="0.25">
      <c r="A20" s="25" t="s">
        <v>119</v>
      </c>
      <c r="B20" s="29">
        <f>IF(AND(ISNUMBER(B3),N(B3)&gt;=18264,N(B3)&lt;=73050),0,1)</f>
        <v>0</v>
      </c>
      <c r="C20" s="27" t="s">
        <v>120</v>
      </c>
    </row>
    <row r="21" ht="22" customHeight="1" spans="1:3" x14ac:dyDescent="0.25">
      <c r="A21" s="25" t="s">
        <v>121</v>
      </c>
      <c r="B21" s="31" t="str">
        <f>IF(SUM(B15:B20)&gt;0,"Check data",IF(COUNTA(Tasks!A2:A300)=0,"n/a","OK"))</f>
        <v>OK</v>
      </c>
      <c r="C21" s="27" t="s">
        <v>122</v>
      </c>
    </row>
    <row r="23" ht="30" customHeight="1" spans="1:3" x14ac:dyDescent="0.25">
      <c r="A23" s="32" t="s">
        <v>30</v>
      </c>
      <c r="B23" s="32"/>
      <c r="C23" s="32"/>
    </row>
  </sheetData>
  <mergeCells count="2">
    <mergeCell ref="A1:C1"/>
    <mergeCell ref="A23:C23"/>
  </mergeCells>
  <conditionalFormatting sqref="B5">
    <cfRule type="expression" dxfId="15" priority="8">
      <formula>$B$5="Check dates"</formula>
    </cfRule>
    <cfRule type="expression" dxfId="16" priority="11">
      <formula>$B$5="Check data"</formula>
    </cfRule>
  </conditionalFormatting>
  <conditionalFormatting sqref="B8:B11">
    <cfRule type="expression" dxfId="17" priority="12">
      <formula>B8="Check data"</formula>
    </cfRule>
  </conditionalFormatting>
  <conditionalFormatting sqref="B16">
    <cfRule type="expression" dxfId="18" priority="40">
      <formula>$B$16&gt;0</formula>
    </cfRule>
  </conditionalFormatting>
  <conditionalFormatting sqref="B17">
    <cfRule type="expression" dxfId="19" priority="41">
      <formula>$B$17&gt;0</formula>
    </cfRule>
  </conditionalFormatting>
  <conditionalFormatting sqref="B18">
    <cfRule type="expression" dxfId="20" priority="42">
      <formula>$B$18&gt;0</formula>
    </cfRule>
  </conditionalFormatting>
  <conditionalFormatting sqref="B19">
    <cfRule type="expression" dxfId="21" priority="43">
      <formula>$B$19&gt;0</formula>
    </cfRule>
  </conditionalFormatting>
  <conditionalFormatting sqref="B20">
    <cfRule type="expression" dxfId="22" priority="44">
      <formula>$B$20&gt;0</formula>
    </cfRule>
  </conditionalFormatting>
  <conditionalFormatting sqref="B21">
    <cfRule type="expression" dxfId="23" priority="50">
      <formula>$B$21="Check data"</formula>
    </cfRule>
    <cfRule type="expression" dxfId="24" priority="51">
      <formula>$B$21="OK"</formula>
    </cfRule>
  </conditionalFormatting>
  <conditionalFormatting sqref="B15">
    <cfRule type="expression" dxfId="25" priority="9">
      <formula>$B$15&gt;0</formula>
    </cfRule>
  </conditionalFormatting>
  <hyperlinks>
    <hyperlink ref="A23"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Phases</vt:lpstr>
      <vt:lpstr>Tasks</vt:lpstr>
      <vt:lpstr>Dashboard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Dynamics 365 Group</dc:creator>
  <dc:title/>
  <dc:subject/>
  <dc:description/>
  <cp:keywords/>
  <cp:category/>
  <cp:lastModifiedBy>Dynamics 365 Group</cp:lastModifiedBy>
  <dcterms:created xsi:type="dcterms:W3CDTF">2026-11-01T02:32:52Z</dcterms:created>
  <dcterms:modified xsi:type="dcterms:W3CDTF">2026-11-01T02:32:52Z</dcterms:modified>
</cp:coreProperties>
</file>